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2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<sst xmlns="http://schemas.openxmlformats.org/spreadsheetml/2006/main" count="373" uniqueCount="265">
  <si>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</si>
  <si>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</si>
  <si>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</si>
  <si>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</si>
  <si>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</si>
  <si>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</si>
  <si>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</si>
  <si>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</si>
  <si>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</si>
  <si>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</si>
  <si>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</si>
  <si>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</si>
  <si>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</si>
  <si>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</si>
  <si>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</si>
  <si>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</si>
  <si>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</si>
  <si>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</si>
  <si>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</si>
  <si>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</si>
  <si>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</si>
  <si>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</si>
  <si>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</si>
  <si>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</si>
  <si>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</si>
  <si>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</si>
  <si>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</si>
  <si>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</si>
  <si>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</si>
  <si>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</si>
  <si>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</si>
  <si>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</si>
  <si>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</si>
  <si>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</si>
  <si>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</si>
  <si>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</si>
  <si>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</si>
  <si>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</si>
  <si>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</si>
  <si>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</si>
  <si>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</si>
  <si>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</si>
  <si>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</si>
  <si>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</si>
  <si>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</si>
  <si>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</si>
  <si>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</si>
  <si>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</si>
  <si>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</si>
  <si>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</si>
  <si>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</si>
  <si>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</si>
  <si>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</si>
  <si>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</si>
  <si>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</si>
  <si>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</si>
  <si>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</si>
  <si>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</si>
  <si>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</si>
  <si>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</si>
  <si>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</si>
  <si>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</si>
  <si>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</si>
  <si>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</si>
  <si>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</si>
  <si>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</si>
  <si>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</si>
  <si>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</si>
  <si>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</si>
  <si>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</si>
  <si>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</si>
  <si>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</si>
  <si>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</si>
  <si>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</si>
  <si>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</si>
  <si>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</si>
  <si>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</si>
  <si>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</si>
  <si>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</si>
  <si>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</si>
  <si>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</si>
  <si>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</si>
  <si>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</si>
  <si>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</si>
  <si>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</si>
  <si>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</si>
  <si>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</si>
  <si>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</si>
  <si>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</si>
  <si>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</si>
  <si>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</si>
  <si>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</si>
  <si>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</si>
  <si>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</si>
  <si>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</si>
  <si>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</si>
  <si>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</si>
  <si>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</si>
  <si>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</si>
  <si>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</si>
  <si>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</si>
  <si>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</si>
  <si>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</si>
  <si>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</si>
  <si>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</si>
  <si>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</si>
  <si>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</si>
  <si>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</si>
  <si>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</si>
  <si>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</si>
  <si>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</si>
  <si>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</si>
  <si>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</si>
  <si>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</si>
  <si>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</si>
  <si>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</si>
  <si>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</si>
  <si>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</si>
  <si>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</si>
  <si>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</si>
  <si>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</si>
  <si>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</si>
  <si>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</si>
  <si>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</si>
  <si>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</si>
  <si>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</si>
  <si>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</si>
  <si>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</si>
  <si>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</si>
  <si>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</si>
  <si>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</si>
  <si>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</si>
  <si>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</si>
  <si>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</si>
  <si>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</si>
  <si>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</si>
  <si>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</si>
  <si>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</si>
  <si>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</si>
  <si>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</si>
  <si>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</si>
  <si>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</si>
  <si>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</si>
  <si>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</si>
  <si>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</si>
  <si>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</si>
  <si>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</si>
  <si>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</si>
  <si>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</si>
  <si>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</si>
  <si>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</si>
  <si>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</si>
  <si>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</si>
  <si>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</si>
  <si>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</si>
  <si>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</si>
  <si>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</si>
  <si>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</si>
  <si>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</si>
  <si>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</si>
  <si>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</si>
  <si>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</si>
  <si>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</si>
  <si>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</si>
  <si>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</si>
  <si>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</si>
  <si>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</si>
  <si>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</si>
  <si>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</si>
  <si>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</si>
  <si>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</si>
  <si>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</si>
  <si>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</si>
  <si>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</si>
  <si>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</si>
  <si>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</si>
  <si>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</si>
  <si>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</si>
  <si>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</si>
  <si>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</si>
  <si>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</si>
  <si>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</si>
  <si>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</si>
  <si>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</si>
  <si>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</si>
  <si>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</si>
  <si>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</si>
  <si>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</si>
  <si>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</si>
  <si>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</si>
  <si>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</si>
  <si>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</si>
  <si>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</si>
  <si>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</si>
  <si>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</si>
  <si>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</si>
  <si>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</si>
  <si>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</si>
  <si>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</si>
  <si>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</si>
  <si>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</si>
  <si>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</si>
  <si>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</si>
  <si>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</si>
  <si>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</si>
  <si>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</si>
  <si>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</si>
  <si>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</si>
  <si>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</si>
  <si>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</si>
  <si>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</si>
  <si>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</si>
  <si>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</si>
  <si>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</si>
  <si>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</si>
  <si>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</si>
  <si>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</si>
  <si>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</si>
  <si>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</si>
  <si>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</si>
  <si>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</si>
  <si>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</si>
  <si>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</si>
  <si>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</si>
  <si>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</si>
  <si>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</si>
  <si>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</si>
  <si>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</si>
  <si>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</si>
  <si>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</si>
  <si>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</si>
  <si>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</si>
  <si>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</si>
  <si>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</si>
  <si>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</si>
  <si>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</si>
  <si>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</si>
  <si>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</si>
  <si>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</si>
  <si>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</si>
  <si>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</si>
  <si>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</si>
  <si>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</si>
  <si>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</si>
  <si>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</si>
  <si>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</si>
  <si>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</si>
  <si>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</si>
  <si>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</si>
  <si>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</si>
  <si>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</si>
  <si>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</si>
  <si>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</si>
  <si>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Equipos y aparatos audiovisuales</t>
  </si>
  <si>
    <t xml:space="preserve">       Ministerio de Industria  Comercio y Mipymes</t>
  </si>
  <si>
    <t xml:space="preserve">                    Ministerio de industria  comercio y Mipymes</t>
  </si>
  <si>
    <t xml:space="preserve">Insepticida fumigantes y otros </t>
  </si>
  <si>
    <t>Período del 01/02/2018 al 28/02/2018</t>
  </si>
  <si>
    <t>BALANCE DISPONIBLE PARA COMPROMISOS PENDIENTES AL 31/01/2018</t>
  </si>
  <si>
    <t>EJECUCIÓN PRESUPUESTARIA,  2018</t>
  </si>
  <si>
    <t>TOTAL INGRESOS POR PARTIDAS PRESUPUESTARIAS FEBRERO, 2018</t>
  </si>
  <si>
    <t>FEBRERO, 2018</t>
  </si>
  <si>
    <t>Del 1ro. DE FEBRERO Al  28, 2018</t>
  </si>
  <si>
    <t xml:space="preserve"> - Balance disponible al 31/01/2018</t>
  </si>
  <si>
    <t>BALANCE  DISPONIBLE AL 28/02/2018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</si>
</sst>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3"/>
      <color indexed="8"/>
      <name val="Arial"/>
      <family val="2"/>
    </font>
    <font>
      <b/>
      <sz val="3.5"/>
      <color indexed="8"/>
      <name val="Arial"/>
      <family val="2"/>
    </font>
    <font>
      <sz val="1.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43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43" fontId="62" fillId="0" borderId="0" xfId="49" applyFont="1" applyFill="1" applyBorder="1" applyAlignment="1">
      <alignment horizontal="right"/>
    </xf>
    <xf numFmtId="43" fontId="0" fillId="34" borderId="0" xfId="49" applyFont="1" applyFill="1" applyBorder="1" applyAlignment="1">
      <alignment horizontal="right"/>
    </xf>
    <xf numFmtId="179" fontId="14" fillId="35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43" fontId="1" fillId="34" borderId="0" xfId="49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FEBRERO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2018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475"/>
          <c:y val="-0.0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4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ejecucion!$I$287:$I$295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ejecucion!$J$287:$J$295</c:f>
              <c:numCache>
                <c:ptCount val="9"/>
                <c:pt idx="0">
                  <c:v>16843471.19</c:v>
                </c:pt>
                <c:pt idx="1">
                  <c:v>5562899.25</c:v>
                </c:pt>
                <c:pt idx="2">
                  <c:v>1401958.15</c:v>
                </c:pt>
                <c:pt idx="3">
                  <c:v>514279.29</c:v>
                </c:pt>
                <c:pt idx="4">
                  <c:v>0</c:v>
                </c:pt>
                <c:pt idx="5">
                  <c:v>1066340.53</c:v>
                </c:pt>
                <c:pt idx="6">
                  <c:v>606875.26</c:v>
                </c:pt>
                <c:pt idx="7">
                  <c:v>3461996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3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106</v>
      </c>
    </row>
    <row r="8" spans="6:8" ht="36.75" customHeight="1">
      <c r="F8" s="86" t="s">
        <v>254</v>
      </c>
      <c r="H8" s="3" t="s">
        <v>64</v>
      </c>
    </row>
    <row r="9" spans="5:9" ht="17.25" customHeight="1">
      <c r="E9" s="6"/>
      <c r="F9" s="87" t="s">
        <v>102</v>
      </c>
      <c r="H9" s="89"/>
      <c r="I9" s="89"/>
    </row>
    <row r="10" spans="3:10" ht="15.75" customHeight="1">
      <c r="C10" s="84"/>
      <c r="D10" s="84"/>
      <c r="E10" s="84"/>
      <c r="F10" s="88" t="s">
        <v>108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4" t="s">
        <v>259</v>
      </c>
      <c r="D12" s="124"/>
      <c r="E12" s="124"/>
      <c r="F12" s="124"/>
      <c r="G12" s="124"/>
      <c r="H12" s="124"/>
    </row>
    <row r="13" spans="3:8" ht="15.75">
      <c r="C13" s="124" t="s">
        <v>257</v>
      </c>
      <c r="D13" s="124"/>
      <c r="E13" s="124"/>
      <c r="F13" s="124"/>
      <c r="G13" s="124"/>
      <c r="H13" s="124"/>
    </row>
    <row r="14" spans="3:8" ht="15.75">
      <c r="C14" s="124" t="s">
        <v>101</v>
      </c>
      <c r="D14" s="124"/>
      <c r="E14" s="124"/>
      <c r="F14" s="124"/>
      <c r="G14" s="124"/>
      <c r="H14" s="124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258</v>
      </c>
      <c r="D18" s="81"/>
      <c r="E18" s="73"/>
      <c r="F18" s="82"/>
      <c r="G18" s="83"/>
      <c r="H18" s="109">
        <v>92568966.46</v>
      </c>
    </row>
    <row r="19" spans="3:8" ht="16.5" customHeight="1" thickBot="1">
      <c r="C19" s="65" t="s">
        <v>260</v>
      </c>
      <c r="D19" s="65"/>
      <c r="E19" s="17"/>
      <c r="F19" s="8"/>
      <c r="G19" s="18"/>
      <c r="H19" s="64">
        <f>27143480+3461996</f>
        <v>30605476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123174442.46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5" t="s">
        <v>117</v>
      </c>
      <c r="D22" s="125"/>
      <c r="E22" s="125"/>
      <c r="F22" s="125"/>
      <c r="G22" s="125"/>
      <c r="H22" s="27"/>
      <c r="I22" s="43"/>
    </row>
    <row r="23" spans="1:9" ht="20.25" customHeight="1">
      <c r="A23" s="48" t="s">
        <v>111</v>
      </c>
      <c r="B23" s="48" t="s">
        <v>20</v>
      </c>
      <c r="C23" s="48" t="s">
        <v>19</v>
      </c>
      <c r="D23" s="48" t="s">
        <v>110</v>
      </c>
      <c r="E23" s="48" t="s">
        <v>109</v>
      </c>
      <c r="F23" s="49" t="s">
        <v>45</v>
      </c>
      <c r="G23" s="50">
        <v>2018</v>
      </c>
      <c r="H23" s="16"/>
      <c r="I23" s="43"/>
    </row>
    <row r="24" spans="1:9" ht="18.75" customHeight="1">
      <c r="A24" s="102" t="s">
        <v>112</v>
      </c>
      <c r="B24" s="102" t="s">
        <v>113</v>
      </c>
      <c r="C24" s="51"/>
      <c r="D24" s="52"/>
      <c r="E24" s="52"/>
      <c r="F24" s="53" t="s">
        <v>18</v>
      </c>
      <c r="G24" s="54">
        <f>+G25+G37+G49+G52+G56</f>
        <v>16843471.19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114</v>
      </c>
      <c r="G25" s="22">
        <f>G26+G28+G32+G33+G34</f>
        <v>14155902.49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115</v>
      </c>
      <c r="G26" s="22">
        <f>G27</f>
        <v>13021782.98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116</v>
      </c>
      <c r="G27" s="23">
        <v>13021782.98</v>
      </c>
      <c r="H27" s="117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209</v>
      </c>
      <c r="G28" s="22">
        <f>+G29+G30+G31</f>
        <v>808846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118</v>
      </c>
      <c r="G29" s="23">
        <v>590796</v>
      </c>
      <c r="H29" s="105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119</v>
      </c>
      <c r="G30" s="23">
        <v>218050</v>
      </c>
      <c r="H30" s="105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143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120</v>
      </c>
      <c r="G33" s="23"/>
      <c r="H33" s="105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210</v>
      </c>
      <c r="G34" s="22">
        <f>G35+G36</f>
        <v>325273.51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210</v>
      </c>
      <c r="G35" s="23">
        <v>181256.79</v>
      </c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121</v>
      </c>
      <c r="G36" s="23">
        <v>144016.72</v>
      </c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616824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211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212</v>
      </c>
      <c r="G39" s="22">
        <f>SUM(G40:G47)</f>
        <v>616824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213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122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616824</v>
      </c>
      <c r="H44" s="105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187</v>
      </c>
      <c r="G45" s="23"/>
      <c r="H45" s="105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214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186</v>
      </c>
      <c r="G47" s="79"/>
      <c r="H47" s="105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123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124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125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126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2070744.7000000002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964372.38</v>
      </c>
      <c r="H57" s="105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975634.49</v>
      </c>
      <c r="H58" s="105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130737.83</v>
      </c>
      <c r="H59" s="105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16843471.19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5562899.25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127</v>
      </c>
      <c r="G62" s="22">
        <f>SUM(G63+G65+G66+G68+G69+G71+G72)</f>
        <v>574804.1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128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216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217</v>
      </c>
      <c r="G65" s="74">
        <v>101012.7</v>
      </c>
      <c r="H65" s="105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93900.76</v>
      </c>
      <c r="H66" s="105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93900.76</v>
      </c>
      <c r="H67" s="105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76" t="s">
        <v>218</v>
      </c>
      <c r="G68" s="79">
        <v>10221.92</v>
      </c>
      <c r="H68" s="105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365308.72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219</v>
      </c>
      <c r="G70" s="23">
        <v>365308.72</v>
      </c>
      <c r="H70" s="105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15" t="s">
        <v>14</v>
      </c>
      <c r="G71" s="23">
        <v>4360</v>
      </c>
      <c r="H71" s="105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15" t="s">
        <v>22</v>
      </c>
      <c r="G72" s="23"/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2824844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2813516</v>
      </c>
      <c r="H74" s="105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11328</v>
      </c>
      <c r="H75" s="105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G77+G78</f>
        <v>165551.75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/>
      <c r="H77" s="105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165551.75</v>
      </c>
      <c r="H78" s="105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0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/>
      <c r="H80" s="105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/>
      <c r="H82" s="105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136355.56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220</v>
      </c>
      <c r="G84" s="23">
        <v>136355.56</v>
      </c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129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221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130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222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222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0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131</v>
      </c>
      <c r="G93" s="23"/>
      <c r="H93" s="105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/>
      <c r="H94" s="105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/>
      <c r="H95" s="105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132</v>
      </c>
      <c r="G96" s="22">
        <f>+G97+G100</f>
        <v>32174.5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0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133</v>
      </c>
      <c r="G98" s="23"/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223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134</v>
      </c>
      <c r="G100" s="22">
        <f>G101+G102+G103+G104</f>
        <v>32174.5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224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225</v>
      </c>
      <c r="G102" s="23"/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226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227</v>
      </c>
      <c r="G104" s="23">
        <v>32174.5</v>
      </c>
      <c r="H104" s="105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135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1829169.3399999999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413571.8</v>
      </c>
      <c r="H107" s="105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228</v>
      </c>
      <c r="G109" s="22">
        <f>G110+G111+G112</f>
        <v>209420.5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229</v>
      </c>
      <c r="G110" s="23">
        <v>141600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230</v>
      </c>
      <c r="G111" s="23"/>
      <c r="H111" s="105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136</v>
      </c>
      <c r="G112" s="23">
        <v>67820.5</v>
      </c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231</v>
      </c>
      <c r="G113" s="22">
        <f>G114+G115</f>
        <v>109551.7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137</v>
      </c>
      <c r="G114" s="23">
        <v>109551.7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138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232</v>
      </c>
      <c r="G116" s="22">
        <f>SUM(G117+G118+G119+G120+G121+G122)</f>
        <v>1096625.3399999999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233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234</v>
      </c>
      <c r="G118" s="23"/>
      <c r="H118" s="105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190</v>
      </c>
      <c r="G119" s="23">
        <v>100000</v>
      </c>
      <c r="H119" s="105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235</v>
      </c>
      <c r="G120" s="23">
        <v>82500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236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237</v>
      </c>
      <c r="G122" s="23">
        <v>914125.34</v>
      </c>
      <c r="H122" s="105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142</v>
      </c>
      <c r="G123" s="22">
        <f>G124</f>
        <v>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141</v>
      </c>
      <c r="G124" s="23"/>
      <c r="H124" s="105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139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140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251</v>
      </c>
      <c r="G128" s="23"/>
      <c r="H128" s="105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5562899.25</v>
      </c>
      <c r="I129" s="43"/>
    </row>
    <row r="130" spans="1:9" ht="15.75">
      <c r="A130" s="101">
        <v>2</v>
      </c>
      <c r="B130" s="101">
        <v>3</v>
      </c>
      <c r="C130" s="101"/>
      <c r="D130" s="58"/>
      <c r="E130" s="58"/>
      <c r="F130" s="57" t="s">
        <v>16</v>
      </c>
      <c r="G130" s="54">
        <f>+G131+G136+G144+G150+G153+G158+G168+G180</f>
        <v>1401958.15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613054.34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144</v>
      </c>
      <c r="G132" s="22">
        <f>G133</f>
        <v>608137.34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144</v>
      </c>
      <c r="G133" s="23">
        <v>608137.34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4917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145</v>
      </c>
      <c r="G135" s="115">
        <v>4917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0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146</v>
      </c>
      <c r="G139" s="22">
        <f>G140</f>
        <v>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146</v>
      </c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/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132849.66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125949.66</v>
      </c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147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238</v>
      </c>
      <c r="G148" s="23">
        <v>6900</v>
      </c>
      <c r="H148" s="105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107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148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149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149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39882.35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239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240</v>
      </c>
      <c r="G155" s="23"/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241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242</v>
      </c>
      <c r="G157" s="23">
        <v>39882.35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15118.94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150</v>
      </c>
      <c r="G159" s="22">
        <f>G160</f>
        <v>0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151</v>
      </c>
      <c r="G160" s="23"/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G163+G162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152</v>
      </c>
      <c r="G162" s="79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252</v>
      </c>
      <c r="G163" s="115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243</v>
      </c>
      <c r="G164" s="106">
        <f>G165+G166+G167</f>
        <v>15118.94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153</v>
      </c>
      <c r="G165" s="23">
        <v>15118.94</v>
      </c>
      <c r="H165" s="105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244</v>
      </c>
      <c r="G166" s="23"/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154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0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G170+G171+G174</f>
        <v>0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155</v>
      </c>
      <c r="G170" s="23"/>
      <c r="H170" s="105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156</v>
      </c>
      <c r="G171" s="23"/>
      <c r="H171" s="105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157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158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159</v>
      </c>
      <c r="G174" s="115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245</v>
      </c>
      <c r="G175" s="22">
        <f>G176+G177+G178+G179</f>
        <v>0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246</v>
      </c>
      <c r="G176" s="23"/>
      <c r="H176" s="105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188</v>
      </c>
      <c r="G177" s="23"/>
      <c r="H177" s="16"/>
      <c r="I177" s="43"/>
    </row>
    <row r="178" spans="1:9" ht="12.75">
      <c r="A178" s="4"/>
      <c r="B178" s="4">
        <v>3</v>
      </c>
      <c r="C178" s="4">
        <v>7</v>
      </c>
      <c r="D178" s="9">
        <v>2</v>
      </c>
      <c r="E178" s="12">
        <v>5</v>
      </c>
      <c r="F178" s="28" t="s">
        <v>256</v>
      </c>
      <c r="G178" s="23"/>
      <c r="H178" s="105"/>
      <c r="I178" s="43"/>
    </row>
    <row r="179" spans="1:9" ht="12.75">
      <c r="A179" s="4">
        <v>2</v>
      </c>
      <c r="B179" s="4">
        <v>3</v>
      </c>
      <c r="C179" s="4">
        <v>7</v>
      </c>
      <c r="D179" s="9">
        <v>2</v>
      </c>
      <c r="E179" s="12">
        <v>6</v>
      </c>
      <c r="F179" s="28" t="s">
        <v>247</v>
      </c>
      <c r="G179" s="23"/>
      <c r="H179" s="105" t="s">
        <v>64</v>
      </c>
      <c r="I179" s="43"/>
    </row>
    <row r="180" spans="1:9" ht="12.75">
      <c r="A180" s="4">
        <v>2</v>
      </c>
      <c r="B180" s="4">
        <v>3</v>
      </c>
      <c r="C180" s="4">
        <v>9</v>
      </c>
      <c r="D180" s="9"/>
      <c r="E180" s="9"/>
      <c r="F180" s="8" t="s">
        <v>42</v>
      </c>
      <c r="G180" s="22">
        <f>SUM(G181+G182+G183+G184+G185+G186+G187)</f>
        <v>601052.86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1</v>
      </c>
      <c r="E181" s="12"/>
      <c r="F181" s="15" t="s">
        <v>10</v>
      </c>
      <c r="G181" s="23">
        <v>27020.53</v>
      </c>
      <c r="H181" s="105"/>
      <c r="I181" s="43"/>
    </row>
    <row r="182" spans="1:9" ht="12.75">
      <c r="A182" s="4">
        <v>2</v>
      </c>
      <c r="B182" s="4">
        <v>3</v>
      </c>
      <c r="C182" s="4">
        <v>9</v>
      </c>
      <c r="D182" s="9">
        <v>2</v>
      </c>
      <c r="E182" s="12"/>
      <c r="F182" s="28" t="s">
        <v>193</v>
      </c>
      <c r="G182" s="23">
        <v>556026.83</v>
      </c>
      <c r="H182" s="105"/>
      <c r="I182" s="43"/>
    </row>
    <row r="183" spans="1:9" ht="12.75">
      <c r="A183" s="4">
        <v>2</v>
      </c>
      <c r="B183" s="4">
        <v>3</v>
      </c>
      <c r="C183" s="4">
        <v>9</v>
      </c>
      <c r="D183" s="9">
        <v>3</v>
      </c>
      <c r="E183" s="12"/>
      <c r="F183" s="28" t="s">
        <v>248</v>
      </c>
      <c r="G183" s="23"/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5</v>
      </c>
      <c r="E184" s="12"/>
      <c r="F184" s="28" t="s">
        <v>194</v>
      </c>
      <c r="G184" s="23"/>
      <c r="H184" s="105"/>
      <c r="I184" s="43" t="s">
        <v>64</v>
      </c>
    </row>
    <row r="185" spans="1:9" ht="12.75">
      <c r="A185" s="4">
        <v>2</v>
      </c>
      <c r="B185" s="4">
        <v>3</v>
      </c>
      <c r="C185" s="4">
        <v>9</v>
      </c>
      <c r="D185" s="9">
        <v>6</v>
      </c>
      <c r="E185" s="12"/>
      <c r="F185" s="15" t="s">
        <v>0</v>
      </c>
      <c r="G185" s="23">
        <v>18005.5</v>
      </c>
      <c r="H185" s="105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1</v>
      </c>
      <c r="F186" s="28" t="s">
        <v>195</v>
      </c>
      <c r="G186" s="23"/>
      <c r="H186" s="16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2</v>
      </c>
      <c r="F187" s="28" t="s">
        <v>191</v>
      </c>
      <c r="G187" s="23"/>
      <c r="H187" s="105"/>
      <c r="I187" s="43"/>
    </row>
    <row r="188" spans="3:9" ht="12.75">
      <c r="C188" s="12"/>
      <c r="D188" s="12"/>
      <c r="E188" s="12"/>
      <c r="G188" s="47"/>
      <c r="H188" s="16" t="s">
        <v>64</v>
      </c>
      <c r="I188" s="43" t="s">
        <v>64</v>
      </c>
    </row>
    <row r="189" spans="3:9" ht="12.75">
      <c r="C189" s="12"/>
      <c r="D189" s="12"/>
      <c r="E189" s="12"/>
      <c r="F189" s="8" t="s">
        <v>61</v>
      </c>
      <c r="G189" s="47"/>
      <c r="H189" s="18">
        <f>+G130</f>
        <v>1401958.15</v>
      </c>
      <c r="I189" s="43"/>
    </row>
    <row r="190" spans="1:9" ht="15.75">
      <c r="A190" s="101">
        <v>2</v>
      </c>
      <c r="B190" s="101">
        <v>4</v>
      </c>
      <c r="C190" s="103"/>
      <c r="D190" s="71"/>
      <c r="E190" s="71"/>
      <c r="F190" s="57" t="s">
        <v>65</v>
      </c>
      <c r="G190" s="80">
        <f>G191+G196+G201+G203+G206</f>
        <v>514279.29</v>
      </c>
      <c r="H190" s="16"/>
      <c r="I190" s="43"/>
    </row>
    <row r="191" spans="1:9" ht="12.75">
      <c r="A191" s="100">
        <v>2</v>
      </c>
      <c r="B191" s="100">
        <v>4</v>
      </c>
      <c r="C191" s="100">
        <v>1</v>
      </c>
      <c r="D191" s="9"/>
      <c r="E191" s="12"/>
      <c r="F191" s="8" t="s">
        <v>88</v>
      </c>
      <c r="G191" s="22">
        <f>G192</f>
        <v>217000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/>
      <c r="F192" s="8" t="s">
        <v>82</v>
      </c>
      <c r="G192" s="23">
        <f>G193</f>
        <v>217000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>
        <v>1</v>
      </c>
      <c r="F193" s="15" t="s">
        <v>160</v>
      </c>
      <c r="G193" s="23">
        <v>217000</v>
      </c>
      <c r="H193" s="16"/>
      <c r="I193" s="43" t="s">
        <v>64</v>
      </c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/>
      <c r="F194" s="69" t="s">
        <v>196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>
        <v>1</v>
      </c>
      <c r="F195" s="28" t="s">
        <v>196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/>
      <c r="F196" s="8" t="s">
        <v>83</v>
      </c>
      <c r="G196" s="23">
        <f>G197</f>
        <v>0</v>
      </c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1</v>
      </c>
      <c r="F197" s="15" t="s">
        <v>161</v>
      </c>
      <c r="G197" s="23"/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2</v>
      </c>
      <c r="F198" s="15" t="s">
        <v>162</v>
      </c>
      <c r="G198" s="23">
        <v>0</v>
      </c>
      <c r="H198" s="16"/>
      <c r="I198" s="43" t="s">
        <v>64</v>
      </c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/>
      <c r="F199" s="8" t="s">
        <v>250</v>
      </c>
      <c r="G199" s="22">
        <f>G200</f>
        <v>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>
        <v>1</v>
      </c>
      <c r="F200" s="15" t="s">
        <v>250</v>
      </c>
      <c r="G200" s="23"/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/>
      <c r="F201" s="8" t="s">
        <v>197</v>
      </c>
      <c r="G201" s="22">
        <f>G202</f>
        <v>15000</v>
      </c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>
        <v>1</v>
      </c>
      <c r="F202" s="15" t="s">
        <v>163</v>
      </c>
      <c r="G202" s="23">
        <v>15000</v>
      </c>
      <c r="H202" s="18"/>
      <c r="I202" s="43"/>
    </row>
    <row r="203" spans="1:9" ht="12.75">
      <c r="A203" s="100">
        <v>2</v>
      </c>
      <c r="B203" s="100">
        <v>4</v>
      </c>
      <c r="C203" s="100">
        <v>2</v>
      </c>
      <c r="D203" s="9"/>
      <c r="E203" s="12"/>
      <c r="F203" s="8" t="s">
        <v>167</v>
      </c>
      <c r="G203" s="90">
        <f>G204</f>
        <v>0</v>
      </c>
      <c r="H203" s="18" t="s">
        <v>64</v>
      </c>
      <c r="I203" s="43"/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/>
      <c r="F204" s="69" t="s">
        <v>198</v>
      </c>
      <c r="G204" s="47">
        <f>G205</f>
        <v>0</v>
      </c>
      <c r="H204" s="16"/>
      <c r="I204" s="43" t="s">
        <v>64</v>
      </c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>
        <v>2</v>
      </c>
      <c r="F205" s="28" t="s">
        <v>168</v>
      </c>
      <c r="G205" s="47"/>
      <c r="H205" s="16" t="s">
        <v>64</v>
      </c>
      <c r="I205" s="43"/>
    </row>
    <row r="206" spans="1:9" ht="12.75">
      <c r="A206" s="100">
        <v>2</v>
      </c>
      <c r="B206" s="100">
        <v>4</v>
      </c>
      <c r="C206" s="100">
        <v>7</v>
      </c>
      <c r="D206" s="9"/>
      <c r="E206" s="12"/>
      <c r="F206" s="8" t="s">
        <v>92</v>
      </c>
      <c r="G206" s="90">
        <f>G207</f>
        <v>282279.29</v>
      </c>
      <c r="H206" s="16"/>
      <c r="I206" s="43"/>
    </row>
    <row r="207" spans="1:9" ht="12.75">
      <c r="A207" s="4">
        <v>2</v>
      </c>
      <c r="B207" s="4">
        <v>4</v>
      </c>
      <c r="C207" s="4">
        <v>7</v>
      </c>
      <c r="D207" s="12">
        <v>2</v>
      </c>
      <c r="E207" s="12">
        <v>1</v>
      </c>
      <c r="F207" s="15" t="s">
        <v>169</v>
      </c>
      <c r="G207" s="47">
        <v>282279.29</v>
      </c>
      <c r="H207" s="16"/>
      <c r="I207" s="43" t="s">
        <v>64</v>
      </c>
    </row>
    <row r="208" spans="3:9" ht="12.75">
      <c r="C208" s="12"/>
      <c r="D208" s="12"/>
      <c r="E208" s="12"/>
      <c r="F208" s="8" t="s">
        <v>87</v>
      </c>
      <c r="G208" s="47"/>
      <c r="H208" s="18">
        <f>G190</f>
        <v>514279.29</v>
      </c>
      <c r="I208" s="43"/>
    </row>
    <row r="209" spans="1:9" ht="15.75">
      <c r="A209" s="101">
        <v>2</v>
      </c>
      <c r="B209" s="101">
        <v>5</v>
      </c>
      <c r="C209" s="101"/>
      <c r="D209" s="71"/>
      <c r="E209" s="71"/>
      <c r="F209" s="57" t="s">
        <v>103</v>
      </c>
      <c r="G209" s="80">
        <f>+G210+G213</f>
        <v>0</v>
      </c>
      <c r="H209" s="16"/>
      <c r="I209" s="43"/>
    </row>
    <row r="210" spans="1:9" ht="12.75">
      <c r="A210" s="100">
        <v>2</v>
      </c>
      <c r="B210" s="100">
        <v>5</v>
      </c>
      <c r="C210" s="100">
        <v>1</v>
      </c>
      <c r="D210" s="9"/>
      <c r="E210" s="12"/>
      <c r="F210" s="8" t="s">
        <v>104</v>
      </c>
      <c r="G210" s="90">
        <f>+G212</f>
        <v>0</v>
      </c>
      <c r="H210" s="16"/>
      <c r="I210" s="43"/>
    </row>
    <row r="211" spans="1:9" ht="12.75">
      <c r="A211" s="4">
        <v>2</v>
      </c>
      <c r="B211" s="4">
        <v>5</v>
      </c>
      <c r="C211" s="4">
        <v>1</v>
      </c>
      <c r="D211" s="9">
        <v>1</v>
      </c>
      <c r="E211" s="12"/>
      <c r="F211" s="15" t="s">
        <v>164</v>
      </c>
      <c r="G211" s="90" t="s">
        <v>64</v>
      </c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2</v>
      </c>
      <c r="E212" s="12"/>
      <c r="F212" s="15" t="s">
        <v>165</v>
      </c>
      <c r="G212" s="47"/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3</v>
      </c>
      <c r="E213" s="12"/>
      <c r="F213" s="15" t="s">
        <v>166</v>
      </c>
      <c r="G213" s="90">
        <f>+G214</f>
        <v>0</v>
      </c>
      <c r="H213" s="16" t="s">
        <v>64</v>
      </c>
      <c r="I213" s="43" t="s">
        <v>64</v>
      </c>
    </row>
    <row r="214" spans="3:9" ht="12.75">
      <c r="C214" s="12"/>
      <c r="D214" s="12"/>
      <c r="E214" s="12"/>
      <c r="F214" s="15"/>
      <c r="G214" s="47"/>
      <c r="H214" s="2"/>
      <c r="I214" s="43" t="s">
        <v>64</v>
      </c>
    </row>
    <row r="215" spans="3:9" ht="18.75" customHeight="1">
      <c r="C215" s="12"/>
      <c r="D215" s="12"/>
      <c r="E215" s="12"/>
      <c r="F215" s="8" t="s">
        <v>105</v>
      </c>
      <c r="G215" s="47"/>
      <c r="H215" s="18">
        <f>G217+G224+G227+G229+G232</f>
        <v>1066340.53</v>
      </c>
      <c r="I215" s="43"/>
    </row>
    <row r="216" spans="1:9" ht="15.75">
      <c r="A216" s="101">
        <v>2</v>
      </c>
      <c r="B216" s="101">
        <v>6</v>
      </c>
      <c r="C216" s="101"/>
      <c r="D216" s="104"/>
      <c r="E216" s="58"/>
      <c r="F216" s="57" t="s">
        <v>170</v>
      </c>
      <c r="G216" s="54">
        <f>G217+G224+G227+G229+G232</f>
        <v>1066340.53</v>
      </c>
      <c r="H216" s="18"/>
      <c r="I216" s="43"/>
    </row>
    <row r="217" spans="1:9" ht="12.75">
      <c r="A217" s="100">
        <v>2</v>
      </c>
      <c r="B217" s="100">
        <v>6</v>
      </c>
      <c r="C217" s="100">
        <v>1</v>
      </c>
      <c r="D217" s="9"/>
      <c r="E217" s="12"/>
      <c r="F217" s="8" t="s">
        <v>171</v>
      </c>
      <c r="G217" s="22">
        <f>+G218+G219+G220+G222</f>
        <v>866466.35</v>
      </c>
      <c r="H217" s="18" t="s">
        <v>64</v>
      </c>
      <c r="I217" s="43"/>
    </row>
    <row r="218" spans="1:9" ht="12.75">
      <c r="A218" s="4">
        <v>2</v>
      </c>
      <c r="B218" s="4">
        <v>6</v>
      </c>
      <c r="C218" s="4">
        <v>1</v>
      </c>
      <c r="D218" s="9">
        <v>1</v>
      </c>
      <c r="E218" s="12"/>
      <c r="F218" s="15" t="s">
        <v>199</v>
      </c>
      <c r="G218" s="23">
        <v>124372</v>
      </c>
      <c r="H218" s="18" t="s">
        <v>64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3</v>
      </c>
      <c r="E219" s="12"/>
      <c r="F219" s="15" t="s">
        <v>172</v>
      </c>
      <c r="G219" s="23">
        <v>542899.13</v>
      </c>
      <c r="H219" s="18"/>
      <c r="I219" s="43"/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/>
      <c r="F220" s="8" t="s">
        <v>200</v>
      </c>
      <c r="G220" s="22">
        <f>G221</f>
        <v>82965.22</v>
      </c>
      <c r="H220" s="18">
        <f>+G209</f>
        <v>0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>
        <v>1</v>
      </c>
      <c r="F221" s="28" t="s">
        <v>200</v>
      </c>
      <c r="G221" s="23">
        <v>82965.22</v>
      </c>
      <c r="H221" s="16" t="s">
        <v>64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/>
      <c r="F222" s="69" t="s">
        <v>173</v>
      </c>
      <c r="G222" s="22">
        <f>G223</f>
        <v>116230</v>
      </c>
      <c r="H222" s="16"/>
      <c r="I222" s="43"/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>
        <v>1</v>
      </c>
      <c r="F223" s="28" t="s">
        <v>173</v>
      </c>
      <c r="G223" s="23">
        <v>116230</v>
      </c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/>
      <c r="E224" s="12"/>
      <c r="F224" s="69" t="s">
        <v>189</v>
      </c>
      <c r="G224" s="22">
        <f>G225+G226</f>
        <v>0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1</v>
      </c>
      <c r="E225" s="12"/>
      <c r="F225" s="28" t="s">
        <v>253</v>
      </c>
      <c r="G225" s="23"/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3</v>
      </c>
      <c r="E226" s="12">
        <v>1</v>
      </c>
      <c r="F226" s="28" t="s">
        <v>201</v>
      </c>
      <c r="G226" s="23"/>
      <c r="H226" s="16"/>
      <c r="I226" s="43"/>
    </row>
    <row r="227" spans="1:10" ht="18" customHeight="1">
      <c r="A227" s="100">
        <v>2</v>
      </c>
      <c r="B227" s="100">
        <v>6</v>
      </c>
      <c r="C227" s="100">
        <v>4</v>
      </c>
      <c r="D227" s="12"/>
      <c r="E227" s="12"/>
      <c r="F227" s="69" t="s">
        <v>174</v>
      </c>
      <c r="G227" s="23">
        <f>G228</f>
        <v>0</v>
      </c>
      <c r="H227" s="16" t="s">
        <v>64</v>
      </c>
      <c r="I227" s="43" t="s">
        <v>64</v>
      </c>
      <c r="J227" s="45"/>
    </row>
    <row r="228" spans="1:10" ht="15" customHeight="1">
      <c r="A228" s="4">
        <v>2</v>
      </c>
      <c r="B228" s="4">
        <v>6</v>
      </c>
      <c r="C228" s="4">
        <v>4</v>
      </c>
      <c r="D228" s="12">
        <v>1</v>
      </c>
      <c r="E228" s="12">
        <v>1</v>
      </c>
      <c r="F228" s="28" t="s">
        <v>202</v>
      </c>
      <c r="G228" s="23"/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5</v>
      </c>
      <c r="D229" s="12"/>
      <c r="E229" s="12"/>
      <c r="F229" s="69" t="s">
        <v>175</v>
      </c>
      <c r="G229" s="22">
        <f>G230</f>
        <v>0</v>
      </c>
      <c r="H229" s="16" t="s">
        <v>64</v>
      </c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/>
      <c r="F230" s="69" t="s">
        <v>203</v>
      </c>
      <c r="G230" s="22">
        <f>G231</f>
        <v>0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>
        <v>1</v>
      </c>
      <c r="F231" s="28" t="s">
        <v>203</v>
      </c>
      <c r="G231" s="23"/>
      <c r="H231" s="16"/>
      <c r="I231" s="43"/>
      <c r="J231" s="45"/>
    </row>
    <row r="232" spans="1:10" ht="12.75" customHeight="1">
      <c r="A232" s="100">
        <v>2</v>
      </c>
      <c r="B232" s="100">
        <v>6</v>
      </c>
      <c r="C232" s="100">
        <v>8</v>
      </c>
      <c r="D232" s="12"/>
      <c r="E232" s="12"/>
      <c r="F232" s="69" t="s">
        <v>176</v>
      </c>
      <c r="G232" s="22">
        <f>G233+G235+G236</f>
        <v>199874.18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12">
        <v>3</v>
      </c>
      <c r="E233" s="12"/>
      <c r="F233" s="69" t="s">
        <v>204</v>
      </c>
      <c r="G233" s="22">
        <f>G234</f>
        <v>199874.18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3</v>
      </c>
      <c r="E234" s="12">
        <v>1</v>
      </c>
      <c r="F234" s="28" t="s">
        <v>205</v>
      </c>
      <c r="G234" s="23">
        <v>199874.18</v>
      </c>
      <c r="H234" s="16" t="s">
        <v>64</v>
      </c>
      <c r="I234" s="43" t="s">
        <v>64</v>
      </c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/>
      <c r="F235" s="69" t="s">
        <v>206</v>
      </c>
      <c r="G235" s="23"/>
      <c r="H235" s="16" t="s">
        <v>64</v>
      </c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9">
        <v>8</v>
      </c>
      <c r="E236" s="12">
        <v>1</v>
      </c>
      <c r="F236" s="28" t="s">
        <v>249</v>
      </c>
      <c r="G236" s="23"/>
      <c r="H236" s="16"/>
      <c r="I236" s="43"/>
      <c r="J236" s="45"/>
    </row>
    <row r="237" spans="1:10" ht="12.75" customHeight="1">
      <c r="A237" s="4"/>
      <c r="B237" s="4"/>
      <c r="C237" s="4"/>
      <c r="D237" s="9"/>
      <c r="E237" s="12"/>
      <c r="F237" s="28"/>
      <c r="G237" s="23"/>
      <c r="H237" s="16"/>
      <c r="I237" s="43"/>
      <c r="J237" s="45"/>
    </row>
    <row r="238" spans="1:10" ht="12.75" customHeight="1">
      <c r="A238" s="101">
        <v>2</v>
      </c>
      <c r="B238" s="101">
        <v>7</v>
      </c>
      <c r="C238" s="101"/>
      <c r="D238" s="104"/>
      <c r="E238" s="71"/>
      <c r="F238" s="78" t="s">
        <v>182</v>
      </c>
      <c r="G238" s="132">
        <f>G239</f>
        <v>606875.26</v>
      </c>
      <c r="H238" s="18">
        <f>G239</f>
        <v>606875.26</v>
      </c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/>
      <c r="E239" s="12"/>
      <c r="F239" s="69" t="s">
        <v>192</v>
      </c>
      <c r="G239" s="22">
        <f>G240</f>
        <v>606875.26</v>
      </c>
      <c r="H239" s="16"/>
      <c r="I239" s="43"/>
      <c r="J239" s="45"/>
    </row>
    <row r="240" spans="1:10" ht="12.75" customHeight="1">
      <c r="A240" s="4">
        <v>2</v>
      </c>
      <c r="B240" s="4">
        <v>7</v>
      </c>
      <c r="C240" s="4">
        <v>1</v>
      </c>
      <c r="D240" s="9">
        <v>2</v>
      </c>
      <c r="E240" s="12"/>
      <c r="F240" s="28" t="s">
        <v>192</v>
      </c>
      <c r="G240" s="23">
        <v>606875.26</v>
      </c>
      <c r="H240" s="16"/>
      <c r="I240" s="43"/>
      <c r="J240" s="45"/>
    </row>
    <row r="241" spans="1:10" ht="12.75" customHeight="1">
      <c r="A241" s="4"/>
      <c r="B241" s="4"/>
      <c r="C241" s="4"/>
      <c r="D241" s="9"/>
      <c r="E241" s="12"/>
      <c r="F241" s="69"/>
      <c r="G241" s="23"/>
      <c r="H241" s="16"/>
      <c r="I241" s="43"/>
      <c r="J241" s="45"/>
    </row>
    <row r="242" spans="3:10" ht="12.75" customHeight="1">
      <c r="C242" s="12"/>
      <c r="D242" s="12"/>
      <c r="E242" s="12"/>
      <c r="F242" s="8" t="s">
        <v>177</v>
      </c>
      <c r="G242" s="23"/>
      <c r="H242" s="18"/>
      <c r="I242" s="43"/>
      <c r="J242" s="45"/>
    </row>
    <row r="243" spans="3:10" ht="12.75" customHeight="1">
      <c r="C243" s="12"/>
      <c r="D243" s="12"/>
      <c r="E243" s="12"/>
      <c r="F243" s="8"/>
      <c r="G243" s="23"/>
      <c r="H243" s="16"/>
      <c r="I243" s="43"/>
      <c r="J243" s="45"/>
    </row>
    <row r="244" spans="1:10" ht="12.75" customHeight="1">
      <c r="A244" s="107"/>
      <c r="B244" s="107"/>
      <c r="C244" s="12"/>
      <c r="D244" s="108"/>
      <c r="E244" s="12"/>
      <c r="F244" s="8"/>
      <c r="G244" s="23"/>
      <c r="H244" s="16"/>
      <c r="I244" s="43"/>
      <c r="J244" s="45"/>
    </row>
    <row r="245" spans="1:10" ht="12.75" customHeight="1">
      <c r="A245" s="101">
        <v>4</v>
      </c>
      <c r="B245" s="101">
        <v>1</v>
      </c>
      <c r="C245" s="101"/>
      <c r="D245" s="104"/>
      <c r="E245" s="71"/>
      <c r="F245" s="78" t="s">
        <v>183</v>
      </c>
      <c r="G245" s="22">
        <f>G246</f>
        <v>3461996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/>
      <c r="E246" s="12"/>
      <c r="F246" s="82" t="s">
        <v>184</v>
      </c>
      <c r="G246" s="22">
        <f>G248</f>
        <v>3461996</v>
      </c>
      <c r="H246" s="16"/>
      <c r="I246" s="43"/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/>
      <c r="F247" s="82" t="s">
        <v>185</v>
      </c>
      <c r="G247" s="22">
        <f>G248</f>
        <v>3461996</v>
      </c>
      <c r="H247" s="16" t="s">
        <v>64</v>
      </c>
      <c r="I247" s="43" t="s">
        <v>64</v>
      </c>
      <c r="J247" s="45"/>
    </row>
    <row r="248" spans="1:10" ht="12.75" customHeight="1">
      <c r="A248" s="4">
        <v>4</v>
      </c>
      <c r="B248" s="4">
        <v>1</v>
      </c>
      <c r="C248" s="4">
        <v>1</v>
      </c>
      <c r="D248" s="9">
        <v>1</v>
      </c>
      <c r="E248" s="12">
        <v>1</v>
      </c>
      <c r="F248" s="76" t="s">
        <v>185</v>
      </c>
      <c r="G248" s="116">
        <v>3461996</v>
      </c>
      <c r="H248" s="16"/>
      <c r="I248" s="43" t="s">
        <v>64</v>
      </c>
      <c r="J248" s="45"/>
    </row>
    <row r="249" spans="3:10" ht="12.75" customHeight="1">
      <c r="C249" s="12"/>
      <c r="D249" s="12"/>
      <c r="E249" s="12"/>
      <c r="F249" s="8" t="s">
        <v>89</v>
      </c>
      <c r="G249" s="23"/>
      <c r="H249" s="18">
        <f>G245</f>
        <v>3461996</v>
      </c>
      <c r="I249" s="43" t="s">
        <v>64</v>
      </c>
      <c r="J249" s="45"/>
    </row>
    <row r="250" spans="3:10" ht="12.75" customHeight="1">
      <c r="C250" s="72"/>
      <c r="D250" s="12"/>
      <c r="E250" s="12"/>
      <c r="G250" s="74"/>
      <c r="H250" s="16" t="s">
        <v>64</v>
      </c>
      <c r="I250" s="43" t="s">
        <v>64</v>
      </c>
      <c r="J250" s="45"/>
    </row>
    <row r="251" spans="3:10" ht="12.75" customHeight="1">
      <c r="C251" s="72"/>
      <c r="D251" s="12"/>
      <c r="E251" s="12"/>
      <c r="G251" s="79"/>
      <c r="H251" s="16"/>
      <c r="I251" s="43"/>
      <c r="J251" s="45"/>
    </row>
    <row r="252" spans="1:10" ht="18" customHeight="1">
      <c r="A252" s="101">
        <v>2</v>
      </c>
      <c r="B252" s="101">
        <v>9</v>
      </c>
      <c r="C252" s="103"/>
      <c r="D252" s="58"/>
      <c r="E252" s="58"/>
      <c r="F252" s="57" t="s">
        <v>85</v>
      </c>
      <c r="G252" s="74">
        <f>G253+G255</f>
        <v>0</v>
      </c>
      <c r="I252" s="43" t="s">
        <v>64</v>
      </c>
      <c r="J252" s="45"/>
    </row>
    <row r="253" spans="1:10" ht="18" customHeight="1">
      <c r="A253" s="100">
        <v>2</v>
      </c>
      <c r="B253" s="100">
        <v>9</v>
      </c>
      <c r="C253" s="100">
        <v>1</v>
      </c>
      <c r="D253" s="12"/>
      <c r="E253" s="12"/>
      <c r="F253" s="8" t="s">
        <v>86</v>
      </c>
      <c r="G253" s="74">
        <f>+G254</f>
        <v>0</v>
      </c>
      <c r="H253" s="16"/>
      <c r="I253" s="43"/>
      <c r="J253" s="45"/>
    </row>
    <row r="254" spans="1:10" ht="18" customHeight="1">
      <c r="A254" s="4">
        <v>2</v>
      </c>
      <c r="B254" s="4">
        <v>9</v>
      </c>
      <c r="C254" s="4">
        <v>1</v>
      </c>
      <c r="D254" s="12">
        <v>1</v>
      </c>
      <c r="E254" s="12"/>
      <c r="F254" s="76" t="s">
        <v>178</v>
      </c>
      <c r="G254" s="79"/>
      <c r="H254" s="16"/>
      <c r="I254" s="43"/>
      <c r="J254" s="45"/>
    </row>
    <row r="255" spans="1:10" ht="12" customHeight="1">
      <c r="A255" s="100">
        <v>0</v>
      </c>
      <c r="B255" s="100">
        <v>9</v>
      </c>
      <c r="C255" s="100">
        <v>4</v>
      </c>
      <c r="D255" s="12"/>
      <c r="E255" s="12"/>
      <c r="F255" s="8" t="s">
        <v>179</v>
      </c>
      <c r="G255" s="74">
        <f>+G256</f>
        <v>0</v>
      </c>
      <c r="H255" s="16"/>
      <c r="I255" s="43"/>
      <c r="J255" s="45"/>
    </row>
    <row r="256" spans="1:10" ht="12" customHeight="1">
      <c r="A256" s="4">
        <v>2</v>
      </c>
      <c r="B256" s="4">
        <v>9</v>
      </c>
      <c r="C256" s="4">
        <v>4</v>
      </c>
      <c r="D256" s="12">
        <v>1</v>
      </c>
      <c r="E256" s="12"/>
      <c r="F256" s="76" t="s">
        <v>180</v>
      </c>
      <c r="G256" s="74"/>
      <c r="H256" s="18"/>
      <c r="I256" s="43"/>
      <c r="J256" s="45"/>
    </row>
    <row r="257" spans="3:10" ht="20.25" customHeight="1">
      <c r="C257" s="72"/>
      <c r="D257" s="12"/>
      <c r="E257" s="12"/>
      <c r="F257" s="8" t="s">
        <v>90</v>
      </c>
      <c r="G257" s="74">
        <f>+G258</f>
        <v>0</v>
      </c>
      <c r="H257" s="18">
        <f>+G252</f>
        <v>0</v>
      </c>
      <c r="I257" s="43" t="s">
        <v>64</v>
      </c>
      <c r="J257" s="45"/>
    </row>
    <row r="258" spans="2:10" ht="12" customHeight="1">
      <c r="B258" s="2" t="s">
        <v>64</v>
      </c>
      <c r="C258" s="72"/>
      <c r="D258" s="12"/>
      <c r="E258" s="12"/>
      <c r="F258" s="76"/>
      <c r="G258" s="79"/>
      <c r="H258" s="16"/>
      <c r="I258" s="43"/>
      <c r="J258" s="45" t="s">
        <v>64</v>
      </c>
    </row>
    <row r="259" spans="3:10" ht="18.75" customHeight="1">
      <c r="C259" s="59"/>
      <c r="D259" s="59"/>
      <c r="E259" s="59"/>
      <c r="F259" s="57" t="s">
        <v>37</v>
      </c>
      <c r="G259" s="60"/>
      <c r="H259" s="61">
        <f>SUM(H24:H257)</f>
        <v>29457819.67</v>
      </c>
      <c r="I259" s="43"/>
      <c r="J259" s="45"/>
    </row>
    <row r="260" spans="3:10" ht="24" customHeight="1" thickBot="1">
      <c r="C260" s="59"/>
      <c r="D260" s="59"/>
      <c r="E260" s="59"/>
      <c r="F260" s="57" t="s">
        <v>38</v>
      </c>
      <c r="G260" s="60"/>
      <c r="H260" s="62">
        <f>+H20-H259</f>
        <v>93716622.78999999</v>
      </c>
      <c r="I260" s="43"/>
      <c r="J260" s="45"/>
    </row>
    <row r="261" spans="6:10" ht="12" customHeight="1" thickTop="1">
      <c r="F261" s="13"/>
      <c r="H261" s="16"/>
      <c r="I261" s="43"/>
      <c r="J261" s="45"/>
    </row>
    <row r="262" spans="1:10" ht="12" customHeight="1">
      <c r="A262" s="2" t="s">
        <v>64</v>
      </c>
      <c r="F262" s="14" t="s">
        <v>53</v>
      </c>
      <c r="H262" s="18"/>
      <c r="I262" s="43"/>
      <c r="J262" s="45"/>
    </row>
    <row r="263" spans="6:10" ht="12" customHeight="1">
      <c r="F263" s="42">
        <v>43159</v>
      </c>
      <c r="H263" s="16"/>
      <c r="I263" s="43"/>
      <c r="J263" s="45"/>
    </row>
    <row r="264" ht="21" customHeight="1">
      <c r="I264" s="43"/>
    </row>
    <row r="265" ht="21" customHeight="1">
      <c r="I265" s="43"/>
    </row>
    <row r="268" ht="12.75">
      <c r="D268" s="2" t="s">
        <v>64</v>
      </c>
    </row>
    <row r="269" spans="8:10" ht="12.75">
      <c r="H269" s="45"/>
      <c r="J269" s="26"/>
    </row>
    <row r="273" ht="12.75">
      <c r="F273" s="2" t="s">
        <v>64</v>
      </c>
    </row>
    <row r="280" ht="13.5" thickBot="1"/>
    <row r="281" spans="9:11" ht="12.75">
      <c r="I281" s="121" t="s">
        <v>43</v>
      </c>
      <c r="J281" s="122"/>
      <c r="K281" s="123"/>
    </row>
    <row r="282" spans="9:11" ht="12.75">
      <c r="I282" s="118" t="s">
        <v>44</v>
      </c>
      <c r="J282" s="119"/>
      <c r="K282" s="120"/>
    </row>
    <row r="283" spans="9:11" ht="12.75">
      <c r="I283" s="118" t="s">
        <v>261</v>
      </c>
      <c r="J283" s="119"/>
      <c r="K283" s="120"/>
    </row>
    <row r="284" spans="9:11" ht="12.75">
      <c r="I284" s="91"/>
      <c r="J284" s="16"/>
      <c r="K284" s="92"/>
    </row>
    <row r="285" spans="9:11" ht="12.75">
      <c r="I285" s="91"/>
      <c r="J285" s="16"/>
      <c r="K285" s="92"/>
    </row>
    <row r="286" spans="9:11" ht="12.75">
      <c r="I286" s="93" t="str">
        <f>+C20</f>
        <v>DISPONIBLE PARA EL PERIODO</v>
      </c>
      <c r="J286" s="18">
        <f>+H20</f>
        <v>123174442.46</v>
      </c>
      <c r="K286" s="92"/>
    </row>
    <row r="287" spans="9:11" ht="12.75">
      <c r="I287" s="91" t="s">
        <v>23</v>
      </c>
      <c r="J287" s="16">
        <f>+G24</f>
        <v>16843471.19</v>
      </c>
      <c r="K287" s="94">
        <f>+J287/J296</f>
        <v>0.5717826838064828</v>
      </c>
    </row>
    <row r="288" spans="9:11" ht="12.75">
      <c r="I288" s="91" t="s">
        <v>24</v>
      </c>
      <c r="J288" s="16">
        <f>+G61</f>
        <v>5562899.25</v>
      </c>
      <c r="K288" s="94">
        <f>+J288/J296</f>
        <v>0.18884287134343775</v>
      </c>
    </row>
    <row r="289" spans="9:11" ht="12.75">
      <c r="I289" s="91" t="s">
        <v>25</v>
      </c>
      <c r="J289" s="16">
        <f>+G130</f>
        <v>1401958.15</v>
      </c>
      <c r="K289" s="94">
        <f>+J289/J296</f>
        <v>0.04759205418817067</v>
      </c>
    </row>
    <row r="290" spans="9:11" ht="12.75">
      <c r="I290" s="91" t="s">
        <v>60</v>
      </c>
      <c r="J290" s="16">
        <f>G190</f>
        <v>514279.29</v>
      </c>
      <c r="K290" s="94">
        <f>+J290/J296</f>
        <v>0.017458158674375508</v>
      </c>
    </row>
    <row r="291" spans="9:11" ht="12.75">
      <c r="I291" s="91" t="s">
        <v>207</v>
      </c>
      <c r="J291" s="16">
        <f>+G209</f>
        <v>0</v>
      </c>
      <c r="K291" s="94">
        <f>+J291/J296</f>
        <v>0</v>
      </c>
    </row>
    <row r="292" spans="9:12" ht="12.75">
      <c r="I292" s="91" t="s">
        <v>58</v>
      </c>
      <c r="J292" s="16">
        <f>+G216</f>
        <v>1066340.53</v>
      </c>
      <c r="K292" s="94">
        <f>+J292/J296</f>
        <v>0.03619889529997927</v>
      </c>
      <c r="L292" s="2" t="s">
        <v>64</v>
      </c>
    </row>
    <row r="293" spans="9:11" ht="12.75">
      <c r="I293" s="91" t="s">
        <v>181</v>
      </c>
      <c r="J293" s="16">
        <f>+G238</f>
        <v>606875.26</v>
      </c>
      <c r="K293" s="94">
        <f>+J293/J297</f>
        <v>0.006475641587724355</v>
      </c>
    </row>
    <row r="294" spans="9:11" ht="12.75">
      <c r="I294" s="91" t="s">
        <v>208</v>
      </c>
      <c r="J294" s="16">
        <f>+G245</f>
        <v>3461996</v>
      </c>
      <c r="K294" s="94">
        <f>+J294/J296</f>
        <v>0.1175238370925909</v>
      </c>
    </row>
    <row r="295" spans="9:11" ht="12.75">
      <c r="I295" s="91" t="s">
        <v>97</v>
      </c>
      <c r="J295" s="16">
        <f>+G252</f>
        <v>0</v>
      </c>
      <c r="K295" s="94" t="s">
        <v>64</v>
      </c>
    </row>
    <row r="296" spans="9:11" ht="12.75">
      <c r="I296" s="93" t="s">
        <v>32</v>
      </c>
      <c r="J296" s="18">
        <f>SUM(J287:J295)</f>
        <v>29457819.67</v>
      </c>
      <c r="K296" s="94">
        <f>SUM(K287:K295)</f>
        <v>0.9858741419927615</v>
      </c>
    </row>
    <row r="297" spans="9:11" ht="12.75">
      <c r="I297" s="93" t="s">
        <v>33</v>
      </c>
      <c r="J297" s="18">
        <f>+J286-J296</f>
        <v>93716622.78999999</v>
      </c>
      <c r="K297" s="94"/>
    </row>
    <row r="298" spans="9:11" ht="12.75">
      <c r="I298" s="91"/>
      <c r="J298" s="95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2.75">
      <c r="I301" s="91"/>
      <c r="J301" s="16"/>
      <c r="K301" s="92"/>
    </row>
    <row r="302" spans="9:11" ht="12.75">
      <c r="I302" s="91"/>
      <c r="J302" s="16"/>
      <c r="K302" s="92"/>
    </row>
    <row r="303" spans="9:11" ht="13.5" thickBot="1">
      <c r="I303" s="96"/>
      <c r="J303" s="97"/>
      <c r="K303" s="98"/>
    </row>
  </sheetData>
  <sheetProtection/>
  <mergeCells count="7">
    <mergeCell ref="I283:K283"/>
    <mergeCell ref="I281:K281"/>
    <mergeCell ref="C12:H12"/>
    <mergeCell ref="C13:H13"/>
    <mergeCell ref="C14:H14"/>
    <mergeCell ref="I282:K28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59" r:id="rId2"/>
  <rowBreaks count="3" manualBreakCount="3">
    <brk id="78" max="7" man="1"/>
    <brk id="152" max="7" man="1"/>
    <brk id="20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1" activePane="bottomLeft" state="frozen"/>
      <selection pane="topLeft" activeCell="A1" sqref="A1"/>
      <selection pane="bottomLeft" activeCell="G27" sqref="G27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255</v>
      </c>
      <c r="E2" s="86"/>
      <c r="F2" s="86"/>
      <c r="G2" s="86"/>
    </row>
    <row r="3" spans="1:4" ht="27.75">
      <c r="A3" s="25"/>
      <c r="B3" s="6"/>
      <c r="C3" s="87" t="s">
        <v>99</v>
      </c>
      <c r="D3" s="3"/>
    </row>
    <row r="4" spans="1:4" ht="12.75">
      <c r="A4" s="6"/>
      <c r="C4" s="6"/>
      <c r="D4" s="88" t="s">
        <v>100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6" t="s">
        <v>94</v>
      </c>
      <c r="B8" s="126"/>
      <c r="C8" s="126"/>
      <c r="D8" s="126"/>
      <c r="E8" s="126"/>
      <c r="F8" s="126"/>
      <c r="G8" s="126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4" t="s">
        <v>30</v>
      </c>
      <c r="B10" s="124"/>
      <c r="C10" s="124"/>
      <c r="D10" s="124"/>
      <c r="E10" s="124"/>
      <c r="F10" s="124"/>
      <c r="G10" s="124"/>
    </row>
    <row r="11" spans="1:7" ht="15.75">
      <c r="A11" s="124" t="s">
        <v>262</v>
      </c>
      <c r="B11" s="124"/>
      <c r="C11" s="124"/>
      <c r="D11" s="124"/>
      <c r="E11" s="124"/>
      <c r="F11" s="124"/>
      <c r="G11" s="124"/>
    </row>
    <row r="12" spans="1:9" ht="15.75">
      <c r="A12" s="124" t="s">
        <v>11</v>
      </c>
      <c r="B12" s="124"/>
      <c r="C12" s="124"/>
      <c r="D12" s="124"/>
      <c r="E12" s="124"/>
      <c r="F12" s="124"/>
      <c r="G12" s="124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4" t="s">
        <v>35</v>
      </c>
      <c r="B17" s="124"/>
      <c r="C17" s="124"/>
      <c r="D17" s="124"/>
      <c r="E17" s="124"/>
      <c r="F17" s="124"/>
      <c r="G17" s="124"/>
    </row>
    <row r="18" spans="1:7" ht="15.75">
      <c r="A18" s="124"/>
      <c r="B18" s="124"/>
      <c r="C18" s="124"/>
      <c r="D18" s="124"/>
      <c r="E18" s="124"/>
      <c r="F18" s="124"/>
      <c r="G18" s="12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8" t="s">
        <v>27</v>
      </c>
      <c r="B21" s="128"/>
      <c r="C21" s="128"/>
      <c r="D21" s="128"/>
      <c r="E21" s="32"/>
      <c r="F21" s="32"/>
      <c r="G21" s="31" t="s">
        <v>28</v>
      </c>
    </row>
    <row r="22" spans="1:7" ht="43.5" customHeight="1">
      <c r="A22" s="127" t="s">
        <v>263</v>
      </c>
      <c r="B22" s="127"/>
      <c r="C22" s="127"/>
      <c r="D22" s="127"/>
      <c r="E22" s="34"/>
      <c r="F22" s="34"/>
      <c r="G22" s="38">
        <v>92568966.46</v>
      </c>
    </row>
    <row r="23" spans="1:7" ht="40.5" customHeight="1">
      <c r="A23" s="127" t="s">
        <v>62</v>
      </c>
      <c r="B23" s="127"/>
      <c r="C23" s="127"/>
      <c r="D23" s="127"/>
      <c r="E23" s="34"/>
      <c r="F23" s="35"/>
      <c r="G23" s="39">
        <f>27143480</f>
        <v>27143480</v>
      </c>
    </row>
    <row r="24" spans="1:7" ht="30" customHeight="1">
      <c r="A24" s="130" t="s">
        <v>40</v>
      </c>
      <c r="B24" s="130"/>
      <c r="C24" s="130"/>
      <c r="D24" s="130"/>
      <c r="E24" s="35"/>
      <c r="F24" s="35"/>
      <c r="G24" s="40">
        <f>+G22+G23</f>
        <v>119712446.46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30" t="s">
        <v>29</v>
      </c>
      <c r="B26" s="130"/>
      <c r="C26" s="36"/>
      <c r="D26" s="35"/>
      <c r="E26" s="35"/>
      <c r="F26" s="35"/>
      <c r="G26" s="35"/>
    </row>
    <row r="27" spans="1:7" ht="30" customHeight="1">
      <c r="A27" s="131" t="s">
        <v>31</v>
      </c>
      <c r="B27" s="131"/>
      <c r="C27" s="131"/>
      <c r="D27" s="131"/>
      <c r="E27" s="35"/>
      <c r="F27" s="38"/>
      <c r="G27" s="38">
        <v>25995823.67</v>
      </c>
    </row>
    <row r="28" spans="1:9" ht="30" customHeight="1" thickBot="1">
      <c r="A28" s="129" t="s">
        <v>264</v>
      </c>
      <c r="B28" s="129"/>
      <c r="C28" s="129"/>
      <c r="D28" s="129"/>
      <c r="E28" s="38"/>
      <c r="F28" s="37"/>
      <c r="G28" s="41">
        <f>+G24-G27</f>
        <v>93716622.78999999</v>
      </c>
      <c r="I28" s="3" t="s">
        <v>64</v>
      </c>
    </row>
    <row r="29" spans="1:7" ht="30" customHeight="1" thickTop="1">
      <c r="A29" s="129"/>
      <c r="B29" s="129"/>
      <c r="C29" s="129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Nelly María Sanchez Nuñez</cp:lastModifiedBy>
  <cp:lastPrinted>2018-03-06T16:06:24Z</cp:lastPrinted>
  <dcterms:created xsi:type="dcterms:W3CDTF">2006-01-17T19:13:45Z</dcterms:created>
  <dcterms:modified xsi:type="dcterms:W3CDTF">2018-03-06T16:59:17Z</dcterms:modified>
  <cp:category/>
  <cp:version/>
  <cp:contentType/>
  <cp:contentStatus/>
</cp:coreProperties>
</file>