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Ctas P. Pagar Sup.30092016" sheetId="1" r:id="rId1"/>
  </sheets>
  <calcPr calcId="145621"/>
</workbook>
</file>

<file path=xl/calcChain.xml><?xml version="1.0" encoding="utf-8"?>
<calcChain xmlns="http://schemas.openxmlformats.org/spreadsheetml/2006/main">
  <c r="N85" i="1" l="1"/>
  <c r="N113" i="1"/>
  <c r="N69" i="1"/>
  <c r="N146" i="1"/>
  <c r="S160" i="1" l="1"/>
  <c r="J160" i="1"/>
  <c r="N159" i="1"/>
  <c r="Y89" i="1"/>
  <c r="Y90" i="1"/>
  <c r="X89" i="1"/>
  <c r="X90" i="1"/>
  <c r="Y156" i="1"/>
  <c r="Y157" i="1"/>
  <c r="X156" i="1"/>
  <c r="X157" i="1"/>
  <c r="Y104" i="1"/>
  <c r="Y105" i="1"/>
  <c r="Y106" i="1"/>
  <c r="Y107" i="1"/>
  <c r="X104" i="1"/>
  <c r="Z104" i="1" s="1"/>
  <c r="X105" i="1"/>
  <c r="Z105" i="1" s="1"/>
  <c r="X106" i="1"/>
  <c r="Z106" i="1" s="1"/>
  <c r="X107" i="1"/>
  <c r="Z107" i="1" s="1"/>
  <c r="N157" i="1"/>
  <c r="N156" i="1"/>
  <c r="N137" i="1"/>
  <c r="X137" i="1"/>
  <c r="Y137" i="1"/>
  <c r="N135" i="1"/>
  <c r="N126" i="1"/>
  <c r="N122" i="1"/>
  <c r="N107" i="1"/>
  <c r="N106" i="1"/>
  <c r="N105" i="1"/>
  <c r="N104" i="1"/>
  <c r="N97" i="1"/>
  <c r="N89" i="1"/>
  <c r="N90" i="1"/>
  <c r="N83" i="1"/>
  <c r="N81" i="1"/>
  <c r="Z156" i="1" l="1"/>
  <c r="Z137" i="1"/>
  <c r="Z90" i="1"/>
  <c r="Z89" i="1"/>
  <c r="Z157" i="1"/>
  <c r="N75" i="1"/>
  <c r="Z160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70" i="1"/>
  <c r="Y71" i="1"/>
  <c r="Y72" i="1"/>
  <c r="Y73" i="1"/>
  <c r="Y74" i="1"/>
  <c r="Y76" i="1"/>
  <c r="Y77" i="1"/>
  <c r="Y78" i="1"/>
  <c r="Y79" i="1"/>
  <c r="Y80" i="1"/>
  <c r="Y82" i="1"/>
  <c r="Y84" i="1"/>
  <c r="Y86" i="1"/>
  <c r="Y87" i="1"/>
  <c r="Y88" i="1"/>
  <c r="Y91" i="1"/>
  <c r="Y92" i="1"/>
  <c r="Y93" i="1"/>
  <c r="Y94" i="1"/>
  <c r="Y95" i="1"/>
  <c r="Y96" i="1"/>
  <c r="Y98" i="1"/>
  <c r="Y99" i="1"/>
  <c r="Y100" i="1"/>
  <c r="Y101" i="1"/>
  <c r="Y102" i="1"/>
  <c r="Y103" i="1"/>
  <c r="Y108" i="1"/>
  <c r="Y109" i="1"/>
  <c r="Y110" i="1"/>
  <c r="Y111" i="1"/>
  <c r="Y112" i="1"/>
  <c r="Y114" i="1"/>
  <c r="Y115" i="1"/>
  <c r="Y116" i="1"/>
  <c r="Y117" i="1"/>
  <c r="Y118" i="1"/>
  <c r="Y119" i="1"/>
  <c r="Y120" i="1"/>
  <c r="Y121" i="1"/>
  <c r="Y123" i="1"/>
  <c r="Y124" i="1"/>
  <c r="Y125" i="1"/>
  <c r="Y127" i="1"/>
  <c r="Y128" i="1"/>
  <c r="Y129" i="1"/>
  <c r="Y130" i="1"/>
  <c r="Y131" i="1"/>
  <c r="Y132" i="1"/>
  <c r="Y133" i="1"/>
  <c r="Y134" i="1"/>
  <c r="Y136" i="1"/>
  <c r="Y138" i="1"/>
  <c r="Y139" i="1"/>
  <c r="Y140" i="1"/>
  <c r="Y141" i="1"/>
  <c r="Y142" i="1"/>
  <c r="Y144" i="1"/>
  <c r="Y145" i="1"/>
  <c r="Y147" i="1"/>
  <c r="Y148" i="1"/>
  <c r="Y149" i="1"/>
  <c r="Y150" i="1"/>
  <c r="Y151" i="1"/>
  <c r="Y152" i="1"/>
  <c r="Y153" i="1"/>
  <c r="Y154" i="1"/>
  <c r="Y155" i="1"/>
  <c r="Y158" i="1"/>
  <c r="Y15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70" i="1"/>
  <c r="X71" i="1"/>
  <c r="X72" i="1"/>
  <c r="X73" i="1"/>
  <c r="X74" i="1"/>
  <c r="X76" i="1"/>
  <c r="X77" i="1"/>
  <c r="X78" i="1"/>
  <c r="X79" i="1"/>
  <c r="X80" i="1"/>
  <c r="X82" i="1"/>
  <c r="X84" i="1"/>
  <c r="X86" i="1"/>
  <c r="X87" i="1"/>
  <c r="X88" i="1"/>
  <c r="X91" i="1"/>
  <c r="X92" i="1"/>
  <c r="X93" i="1"/>
  <c r="X94" i="1"/>
  <c r="X95" i="1"/>
  <c r="X96" i="1"/>
  <c r="X98" i="1"/>
  <c r="X99" i="1"/>
  <c r="X100" i="1"/>
  <c r="X101" i="1"/>
  <c r="X102" i="1"/>
  <c r="X103" i="1"/>
  <c r="X108" i="1"/>
  <c r="X109" i="1"/>
  <c r="X110" i="1"/>
  <c r="X111" i="1"/>
  <c r="X112" i="1"/>
  <c r="X114" i="1"/>
  <c r="X115" i="1"/>
  <c r="X116" i="1"/>
  <c r="X117" i="1"/>
  <c r="X118" i="1"/>
  <c r="X119" i="1"/>
  <c r="X120" i="1"/>
  <c r="X121" i="1"/>
  <c r="X123" i="1"/>
  <c r="X124" i="1"/>
  <c r="X125" i="1"/>
  <c r="X127" i="1"/>
  <c r="X128" i="1"/>
  <c r="X129" i="1"/>
  <c r="X130" i="1"/>
  <c r="X131" i="1"/>
  <c r="X132" i="1"/>
  <c r="X133" i="1"/>
  <c r="X134" i="1"/>
  <c r="X136" i="1"/>
  <c r="X138" i="1"/>
  <c r="X139" i="1"/>
  <c r="X140" i="1"/>
  <c r="X141" i="1"/>
  <c r="X142" i="1"/>
  <c r="X144" i="1"/>
  <c r="X145" i="1"/>
  <c r="X147" i="1"/>
  <c r="X148" i="1"/>
  <c r="X149" i="1"/>
  <c r="X150" i="1"/>
  <c r="X151" i="1"/>
  <c r="X152" i="1"/>
  <c r="X153" i="1"/>
  <c r="X154" i="1"/>
  <c r="X155" i="1"/>
  <c r="X158" i="1"/>
  <c r="X159" i="1"/>
  <c r="Y8" i="1"/>
  <c r="X8" i="1"/>
  <c r="U160" i="1"/>
  <c r="T160" i="1"/>
  <c r="L160" i="1"/>
  <c r="N101" i="1"/>
  <c r="N100" i="1"/>
  <c r="M143" i="1"/>
  <c r="M160" i="1" s="1"/>
  <c r="K143" i="1"/>
  <c r="K160" i="1" s="1"/>
  <c r="I143" i="1"/>
  <c r="I160" i="1" s="1"/>
  <c r="G143" i="1"/>
  <c r="N158" i="1"/>
  <c r="N155" i="1"/>
  <c r="N154" i="1"/>
  <c r="N153" i="1"/>
  <c r="N152" i="1"/>
  <c r="N151" i="1"/>
  <c r="N150" i="1"/>
  <c r="N149" i="1"/>
  <c r="N148" i="1"/>
  <c r="N147" i="1"/>
  <c r="N145" i="1"/>
  <c r="N144" i="1"/>
  <c r="N142" i="1"/>
  <c r="N141" i="1"/>
  <c r="N140" i="1"/>
  <c r="N139" i="1"/>
  <c r="N138" i="1"/>
  <c r="N136" i="1"/>
  <c r="N134" i="1"/>
  <c r="N133" i="1"/>
  <c r="N132" i="1"/>
  <c r="N131" i="1"/>
  <c r="N130" i="1"/>
  <c r="N129" i="1"/>
  <c r="N128" i="1"/>
  <c r="N127" i="1"/>
  <c r="N125" i="1"/>
  <c r="N124" i="1"/>
  <c r="N123" i="1"/>
  <c r="N121" i="1"/>
  <c r="N120" i="1"/>
  <c r="N119" i="1"/>
  <c r="N118" i="1"/>
  <c r="N117" i="1"/>
  <c r="N116" i="1"/>
  <c r="N115" i="1"/>
  <c r="N114" i="1"/>
  <c r="N112" i="1"/>
  <c r="N111" i="1"/>
  <c r="N110" i="1"/>
  <c r="N109" i="1"/>
  <c r="N108" i="1"/>
  <c r="N103" i="1"/>
  <c r="N102" i="1"/>
  <c r="N99" i="1"/>
  <c r="N98" i="1"/>
  <c r="N96" i="1"/>
  <c r="N95" i="1"/>
  <c r="N94" i="1"/>
  <c r="N93" i="1"/>
  <c r="N92" i="1"/>
  <c r="N91" i="1"/>
  <c r="N88" i="1"/>
  <c r="N87" i="1"/>
  <c r="N86" i="1"/>
  <c r="N84" i="1"/>
  <c r="N82" i="1"/>
  <c r="N80" i="1"/>
  <c r="N79" i="1"/>
  <c r="N78" i="1"/>
  <c r="N77" i="1"/>
  <c r="N76" i="1"/>
  <c r="N74" i="1"/>
  <c r="N73" i="1"/>
  <c r="N72" i="1"/>
  <c r="N71" i="1"/>
  <c r="N70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Z129" i="1" l="1"/>
  <c r="Z63" i="1"/>
  <c r="Z59" i="1"/>
  <c r="Z55" i="1"/>
  <c r="Z51" i="1"/>
  <c r="Z47" i="1"/>
  <c r="Z43" i="1"/>
  <c r="Z39" i="1"/>
  <c r="Z35" i="1"/>
  <c r="Z31" i="1"/>
  <c r="Z27" i="1"/>
  <c r="Z23" i="1"/>
  <c r="Z19" i="1"/>
  <c r="Z15" i="1"/>
  <c r="Z11" i="1"/>
  <c r="Z128" i="1"/>
  <c r="Z71" i="1"/>
  <c r="Z66" i="1"/>
  <c r="Y143" i="1"/>
  <c r="G160" i="1"/>
  <c r="Z140" i="1"/>
  <c r="Z130" i="1"/>
  <c r="Z131" i="1"/>
  <c r="Z79" i="1"/>
  <c r="Z70" i="1"/>
  <c r="Z62" i="1"/>
  <c r="Z54" i="1"/>
  <c r="Z46" i="1"/>
  <c r="Z38" i="1"/>
  <c r="Z30" i="1"/>
  <c r="Z22" i="1"/>
  <c r="Z14" i="1"/>
  <c r="Z125" i="1"/>
  <c r="Z120" i="1"/>
  <c r="Z116" i="1"/>
  <c r="Z111" i="1"/>
  <c r="Z103" i="1"/>
  <c r="Z95" i="1"/>
  <c r="Z91" i="1"/>
  <c r="Z84" i="1"/>
  <c r="Z78" i="1"/>
  <c r="Z73" i="1"/>
  <c r="Z68" i="1"/>
  <c r="Z64" i="1"/>
  <c r="Z61" i="1"/>
  <c r="Z57" i="1"/>
  <c r="Z53" i="1"/>
  <c r="Z49" i="1"/>
  <c r="Z45" i="1"/>
  <c r="Z41" i="1"/>
  <c r="Z37" i="1"/>
  <c r="Z33" i="1"/>
  <c r="Z29" i="1"/>
  <c r="Z25" i="1"/>
  <c r="Z21" i="1"/>
  <c r="Z17" i="1"/>
  <c r="Z13" i="1"/>
  <c r="Z9" i="1"/>
  <c r="Z74" i="1"/>
  <c r="Z65" i="1"/>
  <c r="Z58" i="1"/>
  <c r="Z50" i="1"/>
  <c r="Z42" i="1"/>
  <c r="Z34" i="1"/>
  <c r="Z26" i="1"/>
  <c r="Z18" i="1"/>
  <c r="Z10" i="1"/>
  <c r="Z124" i="1"/>
  <c r="Z119" i="1"/>
  <c r="Z115" i="1"/>
  <c r="Z110" i="1"/>
  <c r="Z102" i="1"/>
  <c r="Z99" i="1"/>
  <c r="Z94" i="1"/>
  <c r="Z88" i="1"/>
  <c r="Z82" i="1"/>
  <c r="Z72" i="1"/>
  <c r="Z151" i="1"/>
  <c r="Z147" i="1"/>
  <c r="Z139" i="1"/>
  <c r="Z134" i="1"/>
  <c r="Z132" i="1"/>
  <c r="Z123" i="1"/>
  <c r="Z118" i="1"/>
  <c r="Z114" i="1"/>
  <c r="Z109" i="1"/>
  <c r="Z101" i="1"/>
  <c r="Z98" i="1"/>
  <c r="Z93" i="1"/>
  <c r="Z87" i="1"/>
  <c r="N143" i="1"/>
  <c r="Z159" i="1"/>
  <c r="Z153" i="1"/>
  <c r="Z150" i="1"/>
  <c r="Z145" i="1"/>
  <c r="Z142" i="1"/>
  <c r="Z138" i="1"/>
  <c r="Z133" i="1"/>
  <c r="Z155" i="1"/>
  <c r="Z152" i="1"/>
  <c r="Z127" i="1"/>
  <c r="Z121" i="1"/>
  <c r="Z117" i="1"/>
  <c r="Z112" i="1"/>
  <c r="Z108" i="1"/>
  <c r="Z100" i="1"/>
  <c r="Z96" i="1"/>
  <c r="Z92" i="1"/>
  <c r="Z86" i="1"/>
  <c r="V143" i="1"/>
  <c r="V160" i="1" s="1"/>
  <c r="Z158" i="1"/>
  <c r="Z149" i="1"/>
  <c r="Z144" i="1"/>
  <c r="Z141" i="1"/>
  <c r="Z77" i="1"/>
  <c r="Z154" i="1"/>
  <c r="Z136" i="1"/>
  <c r="Z8" i="1"/>
  <c r="Z148" i="1"/>
  <c r="Z80" i="1"/>
  <c r="Z76" i="1"/>
  <c r="Z67" i="1"/>
  <c r="Z60" i="1"/>
  <c r="Z56" i="1"/>
  <c r="Z52" i="1"/>
  <c r="Z48" i="1"/>
  <c r="Z44" i="1"/>
  <c r="Z40" i="1"/>
  <c r="Z36" i="1"/>
  <c r="Z32" i="1"/>
  <c r="Z28" i="1"/>
  <c r="Z24" i="1"/>
  <c r="Z20" i="1"/>
  <c r="Z16" i="1"/>
  <c r="Z12" i="1"/>
  <c r="N160" i="1" l="1"/>
  <c r="X143" i="1"/>
  <c r="Z143" i="1" s="1"/>
</calcChain>
</file>

<file path=xl/sharedStrings.xml><?xml version="1.0" encoding="utf-8"?>
<sst xmlns="http://schemas.openxmlformats.org/spreadsheetml/2006/main" count="527" uniqueCount="363">
  <si>
    <t>PROVEEDOR</t>
  </si>
  <si>
    <t>OBSERVACIONES
CONCEPTO</t>
  </si>
  <si>
    <t>MONTO</t>
  </si>
  <si>
    <t>RETENCIONES</t>
  </si>
  <si>
    <t>Fecha doc.</t>
  </si>
  <si>
    <t>CONDICION PAGO</t>
  </si>
  <si>
    <t>FACTURA NUM.</t>
  </si>
  <si>
    <t>CODIA</t>
  </si>
  <si>
    <t>VALOR BRUTO RD$</t>
  </si>
  <si>
    <t>Fecha vencim.</t>
  </si>
  <si>
    <t>Período actual</t>
  </si>
  <si>
    <t>1 - 30 días</t>
  </si>
  <si>
    <t>- 60 días</t>
  </si>
  <si>
    <t>61 y más</t>
  </si>
  <si>
    <t>A010010011500000012</t>
  </si>
  <si>
    <t>ABOGADO, CONSULTORES &amp;
MEDIADORES AD</t>
  </si>
  <si>
    <t>50 EJEMPLARES CODIGO DE TRAB.</t>
  </si>
  <si>
    <t>A010010011500000003</t>
  </si>
  <si>
    <t>CATALOGOS IMPRESOS FULL COLORS</t>
  </si>
  <si>
    <t>A010010011500000793</t>
  </si>
  <si>
    <t>ADMINISTRACION &amp;
ATESORAMIENTOS D</t>
  </si>
  <si>
    <t>TRANSPORTE DE VALORES</t>
  </si>
  <si>
    <t>A010010011500000903</t>
  </si>
  <si>
    <t>TRANSPORTACION DE VALORES</t>
  </si>
  <si>
    <t>A010010011500000930</t>
  </si>
  <si>
    <t>A010010011500000970</t>
  </si>
  <si>
    <t>A010010011500000977</t>
  </si>
  <si>
    <t>A010010011500001002</t>
  </si>
  <si>
    <t>TRASPORTACION DE VALORES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</si>
  <si>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</si>
  <si>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</si>
  <si>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</si>
  <si>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</si>
  <si>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</si>
  <si>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</si>
  <si>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</si>
  <si>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</si>
  <si>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</si>
  <si>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</si>
  <si>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</si>
  <si>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</si>
  <si>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</si>
  <si>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</si>
  <si>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</si>
  <si>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</si>
  <si>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</si>
  <si>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</si>
  <si>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</si>
  <si>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</si>
  <si>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</si>
  <si>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</si>
  <si>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</si>
  <si>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TRANSPORTACION DE ENVIO DE VAL</t>
  </si>
  <si>
    <t>A010010011500001502</t>
  </si>
  <si>
    <t>A010010011500001508</t>
  </si>
  <si>
    <t>A010010011500001512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</si>
  <si>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</si>
  <si>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</si>
  <si>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</si>
  <si>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</si>
  <si>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</si>
  <si>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</si>
  <si>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</si>
  <si>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</si>
  <si>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</si>
  <si>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</si>
  <si>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TRANSPORTASCION DE VALORES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</si>
  <si>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</si>
  <si>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</si>
  <si>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</si>
  <si>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</si>
  <si>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</si>
  <si>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</si>
  <si>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</si>
  <si>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ANDRES ALBERTO SOTO SIGARAN</t>
  </si>
  <si>
    <t>A010010011500000095</t>
  </si>
  <si>
    <t>A010010011500000096</t>
  </si>
  <si>
    <t>A010010011500000097</t>
  </si>
  <si>
    <t>A010010011500000098</t>
  </si>
  <si>
    <t>CEI-RD</t>
  </si>
  <si>
    <t>A010010011500000279</t>
  </si>
  <si>
    <t>A010010011500000281</t>
  </si>
  <si>
    <t>A010010011500000280</t>
  </si>
  <si>
    <t>A010010011500000284</t>
  </si>
  <si>
    <t>A010010011500000110</t>
  </si>
  <si>
    <t>CENTRO COMERCIAL CORAL MALL</t>
  </si>
  <si>
    <t>A010010011500008360</t>
  </si>
  <si>
    <t>A030010011500009192</t>
  </si>
  <si>
    <t>CENTRO ESPECIALIZADO DE
COMPUTACIÓN,</t>
  </si>
  <si>
    <t>A030010011500009193</t>
  </si>
  <si>
    <t>CENTRO ESPECIALIZADO DE COMPUTACION</t>
  </si>
  <si>
    <t>CENTRO INTERNACIONAL DE
COMUNICACION</t>
  </si>
  <si>
    <t>CHARLES MARTIN ALMENGO
GUZMAN</t>
  </si>
  <si>
    <t>MANTENIMIENTO ISUZU DIMAX</t>
  </si>
  <si>
    <t>A010010011500000001</t>
  </si>
  <si>
    <t>COMENTARIOS AL DETALLISTA JL
SRL</t>
  </si>
  <si>
    <t>A010010011500000002</t>
  </si>
  <si>
    <t>COMERCIAL ANDALUCIA SRL</t>
  </si>
  <si>
    <t>A010010011500000008</t>
  </si>
  <si>
    <t>A010010011500000009</t>
  </si>
  <si>
    <t>DAAR-MEDIA</t>
  </si>
  <si>
    <t>PUBLICIDAD, ABRIL 2016</t>
  </si>
  <si>
    <t>PUBLICIDAD,  MAYO 2016</t>
  </si>
  <si>
    <t>PUBLICIDAD, JUNIO 2016</t>
  </si>
  <si>
    <t>A010010011500000035</t>
  </si>
  <si>
    <t>PUBLICIDAD,  AGOSTO 2016</t>
  </si>
  <si>
    <t>A010010011500000005.</t>
  </si>
  <si>
    <t>DASERVICE AUTO</t>
  </si>
  <si>
    <t>A010010011500000143</t>
  </si>
  <si>
    <t>A010010011500000154</t>
  </si>
  <si>
    <t>DISTRIBUIDORA DE SERVICIOS DIVERSOS</t>
  </si>
  <si>
    <t>A010010011500000547</t>
  </si>
  <si>
    <t>ELECTROMECANICA GARCIA, SRL</t>
  </si>
  <si>
    <t>A010010011500000584</t>
  </si>
  <si>
    <t>A010010011500000585</t>
  </si>
  <si>
    <t>ENMANUEL DE JESUS MENDOZA</t>
  </si>
  <si>
    <t>A010010011500000013</t>
  </si>
  <si>
    <t>ASESORIA EST. PATENT ENE 2016</t>
  </si>
  <si>
    <t>A010010011500000014</t>
  </si>
  <si>
    <t>ASESORIA EST.PATEN. FEBRE 2016</t>
  </si>
  <si>
    <t>A010010011500000015</t>
  </si>
  <si>
    <t>ASESORIA, EST.PATENT MARZ 2016</t>
  </si>
  <si>
    <t>A010010011500000016</t>
  </si>
  <si>
    <t>ASESORIA EST.PATENT.ABRIL 2016</t>
  </si>
  <si>
    <t>A010010011500000017</t>
  </si>
  <si>
    <t>ASESORIA EST. PATENT, MAY 2016</t>
  </si>
  <si>
    <t>A010010011500000018</t>
  </si>
  <si>
    <t>ASESORIA IMP. PATEN JUNIO 2016</t>
  </si>
  <si>
    <t>FLORISTERIA ZUNIFLOR, S.A.</t>
  </si>
  <si>
    <t>A010010011500006836</t>
  </si>
  <si>
    <t>ARREGLO DE FLORES NAC.</t>
  </si>
  <si>
    <t>A010010011500006875</t>
  </si>
  <si>
    <t>GREYSIS TELEVISION NEW SRL</t>
  </si>
  <si>
    <t>NCF VARIOS. VER NOT</t>
  </si>
  <si>
    <t>GRUPO MORLA SRL</t>
  </si>
  <si>
    <t>A010010011500001661</t>
  </si>
  <si>
    <t>GTG INDUSTRIAL SRL</t>
  </si>
  <si>
    <t>MANTENIMIENTO DE VEHICULO</t>
  </si>
  <si>
    <t>JENMARIP SRL</t>
  </si>
  <si>
    <t>JUAN ROMERO DE LANCER</t>
  </si>
  <si>
    <t>A010010011500000010</t>
  </si>
  <si>
    <t>A010010011500000486</t>
  </si>
  <si>
    <t>JUMARGA S R L</t>
  </si>
  <si>
    <t>PUBLICIDAD FEBRERO 2015</t>
  </si>
  <si>
    <t>A010010011500000492</t>
  </si>
  <si>
    <t>PUBLICIDAD MARZO 2015</t>
  </si>
  <si>
    <t>A010010011500000019</t>
  </si>
  <si>
    <t>A010010011500003836</t>
  </si>
  <si>
    <t>LUBRICANTES DIVERSOS (LUDISA)</t>
  </si>
  <si>
    <t>MANTENIMIENTO INMOBILIARIO Y
SERVICI</t>
  </si>
  <si>
    <t>A010010011500000008.</t>
  </si>
  <si>
    <t>MARIA ELENA NUNEZ &amp;
ASOCIADOS SRL</t>
  </si>
  <si>
    <t>P010010011502488331</t>
  </si>
  <si>
    <t>MARTA DORIS PANTALEON</t>
  </si>
  <si>
    <t>P010010011502488332</t>
  </si>
  <si>
    <t>P010010011502488334</t>
  </si>
  <si>
    <t>A010010021500006286</t>
  </si>
  <si>
    <t>MUEBLES OMAR, C. POR A.</t>
  </si>
  <si>
    <t>NANCY MARGARITA BRITO
POLANCO</t>
  </si>
  <si>
    <t>A010010011500000108</t>
  </si>
  <si>
    <t>A010010011500000109</t>
  </si>
  <si>
    <t>A010010011500002224</t>
  </si>
  <si>
    <t>OD DOMINICANA CORP</t>
  </si>
  <si>
    <t>A010010011500012809</t>
  </si>
  <si>
    <t>OFFITEK SRL</t>
  </si>
  <si>
    <t>A010010011500012811</t>
  </si>
  <si>
    <t>A010010011500000202</t>
  </si>
  <si>
    <t>OMAR ESTARLIN SEVERINO NOVAS</t>
  </si>
  <si>
    <t>MANT. NISSAN FRONTIER TURISTAR</t>
  </si>
  <si>
    <t>A010010011500000540</t>
  </si>
  <si>
    <t>OFINOVA SRL</t>
  </si>
  <si>
    <t>PASTORA A. ORTIZ PIMENTEL</t>
  </si>
  <si>
    <t>PERALTA INTERCOMERCIAL SRL</t>
  </si>
  <si>
    <t>A010010011500000064</t>
  </si>
  <si>
    <t>BATERIA PLANTA ELECTRICA</t>
  </si>
  <si>
    <t>A010010011500000441</t>
  </si>
  <si>
    <t>PORTERHOUSE, SRL</t>
  </si>
  <si>
    <t>ALMUERZO CONVERSATORIO</t>
  </si>
  <si>
    <t>A010010011500000442</t>
  </si>
  <si>
    <t>PRODUCTORA LEDESMA SRL</t>
  </si>
  <si>
    <t>A030030011500002138</t>
  </si>
  <si>
    <t>PRODUCTIVE BUSINESS SOLUTIONS DOM.</t>
  </si>
  <si>
    <t>A010010011500008960</t>
  </si>
  <si>
    <t>A010010011500009010</t>
  </si>
  <si>
    <t>A010010011500009000</t>
  </si>
  <si>
    <t>A010010011500000412</t>
  </si>
  <si>
    <t>PRISMA SRL</t>
  </si>
  <si>
    <t>QUALITYPOINT, EIRL</t>
  </si>
  <si>
    <t>A010010011500000142</t>
  </si>
  <si>
    <t>DA-12016-248</t>
  </si>
  <si>
    <t>R-SOSA CONSTRUCTORA</t>
  </si>
  <si>
    <t>CONSTRUCCION 4TO NIVEL ONAPI</t>
  </si>
  <si>
    <t>A010010011500000073</t>
  </si>
  <si>
    <t>SINTESIS SRL</t>
  </si>
  <si>
    <t>SITCORP, SRL</t>
  </si>
  <si>
    <t>LICENCIA DE SOFWARE Y PROGRAMA</t>
  </si>
  <si>
    <t>SOLUDIVER SOLUCIONES
DIVERSAS SRL</t>
  </si>
  <si>
    <t>TERRENO SATGO.</t>
  </si>
  <si>
    <t>SUPERINTENDENCIA DE SEGUROS</t>
  </si>
  <si>
    <t>REG.DEUDA RD$2,600,000.00</t>
  </si>
  <si>
    <t>A010010011500000564</t>
  </si>
  <si>
    <t>SUPLIDORA ARCO IRIS</t>
  </si>
  <si>
    <t>A010010011500004380.</t>
  </si>
  <si>
    <t>TECNI-PISOS S A</t>
  </si>
  <si>
    <t>A010010011500001657</t>
  </si>
  <si>
    <t>THE OFFICE WAREHOUSE
DOMINICANA, S.A</t>
  </si>
  <si>
    <t>A010010011500001704</t>
  </si>
  <si>
    <t>TONER DEPOT INTERNATIONAL
SRL</t>
  </si>
  <si>
    <t>A010010011500003066</t>
  </si>
  <si>
    <t>A010010011500003115</t>
  </si>
  <si>
    <t>A010010011500003123</t>
  </si>
  <si>
    <t>A050010011500002781</t>
  </si>
  <si>
    <t>VIAMAR S A</t>
  </si>
  <si>
    <t>MANTENIMIENTO KIA SORENTO</t>
  </si>
  <si>
    <t>OBSERVACIONES</t>
  </si>
  <si>
    <t>SE LE  HA COMUNICADO AL PROVEEDOR EN REPETIDAS OCASIONES SE REGISTRE COMO BENEFICIARIO SE HABLO CON LA SRA. AMARILIS GRULLON  CONFIRMADO EL 03 DE AGOSTO DEL 2016</t>
  </si>
  <si>
    <t xml:space="preserve">NO ESTA AL DIA CON EL PAGO DEL IMPUESTO </t>
  </si>
  <si>
    <t>CRISTALIZADO DE PISOS DE LA INSTITUCION</t>
  </si>
  <si>
    <t xml:space="preserve">ESTE PROVEEDOR  TIENE PROBLEMAS DE IMPUESTOS E HIZO UN CAMBIO DE EMPRESA SE LE HA SOLICITADO LA DOCUMENTACION LEGAL PARA PODER REALIZAR EL PAGO </t>
  </si>
  <si>
    <t>MATERIALES DE CONSTRUCCION PROYECTO DE COLABORADORES CONSTRUCCION DE CASAS</t>
  </si>
  <si>
    <t>ALQUILER DE ESPACIO OCTUBRE 2014 A OCTUBRE DEL 2015</t>
  </si>
  <si>
    <t>A LA ESPERA DE INFORMACION SOLICITADA POR CONSULTORIA JURIDICA AL PROVEEDOR</t>
  </si>
  <si>
    <t>ALMUERZO 29 AGOSTO AL 02 SEPT. 2016</t>
  </si>
  <si>
    <t>ALMUERZO DEL 05 AL 09 SEPT.2016</t>
  </si>
  <si>
    <t>ALMUERZO   DESDE EL 15 AL 19 AGOSTO 2016</t>
  </si>
  <si>
    <t>ALMUERZO DESDE EL 22 AL 26 AGOSTO 2016</t>
  </si>
  <si>
    <t>COPIADORA MULTIFUNCIONAL PARA EL AREA DE COPIADO</t>
  </si>
  <si>
    <t>PEDESTAL PARA TV  Y DVD 58 PULGADAS</t>
  </si>
  <si>
    <t>PUBLICIDAD AGOSTO 2016</t>
  </si>
  <si>
    <t>MANT, DE AIRES ACONDICIONADO</t>
  </si>
  <si>
    <t>REP. DE BEBEDERO Y BOMBA DE AGUA</t>
  </si>
  <si>
    <t>GAS AIRE SALON CONFERENCIA</t>
  </si>
  <si>
    <t>IMP. DE PROYECTO MAYO 2016</t>
  </si>
  <si>
    <t>IMP. DE PROYECTO JULIO 2016</t>
  </si>
  <si>
    <t>IMP. DE PROYECTO JUNIO 2016</t>
  </si>
  <si>
    <t>IMP. DE PROYECTO AGOSTO 2016</t>
  </si>
  <si>
    <t>CORONA FUNEBRE SR. MANUEL HERNANDEZ PEGUERO</t>
  </si>
  <si>
    <t>FACTURAS FUERA DE CONTRATO</t>
  </si>
  <si>
    <t xml:space="preserve">2 NEUMATICOS  YOKOHAMA  BATERIA CAMIONETA ISUZU DIMA </t>
  </si>
  <si>
    <t xml:space="preserve">MUEBLES Y ENSERES PARA LA INSTITUCION </t>
  </si>
  <si>
    <t>COMPRA DE ARTICULOS FERRETEROS</t>
  </si>
  <si>
    <t>COMPRA DE (5)ABANICOS KDK Y (1)BOMBA A PRESION</t>
  </si>
  <si>
    <t>PUBLICIDAD JUNIO 2016</t>
  </si>
  <si>
    <t>PUBLICIDAD JULIO 2016</t>
  </si>
  <si>
    <t>PUBLICACIONES AHORA, C. POR A.</t>
  </si>
  <si>
    <t>BOLETIN 2DA. QUINC. AGOSTO 2016</t>
  </si>
  <si>
    <t>TALLER ESP. REQ. Y ADAPT NORMA ISO 9001-2015</t>
  </si>
  <si>
    <t>COMPRA DE ICED TEA LIPTON</t>
  </si>
  <si>
    <t>COVER P/TABLETA CAMP. VERANO INNOVADOR</t>
  </si>
  <si>
    <t>MANT. (2)IMPRESORAS HP LASERJET</t>
  </si>
  <si>
    <t>MANT. (2) IMPRESORAS: EPSON MT88V/HP-1212 MULTIFUNCIONAL</t>
  </si>
  <si>
    <t>REP. Y MANT. IMPRESORAS DE LA INSTITUCION</t>
  </si>
  <si>
    <t>BOLETIN 1RA. QUINC SEPT. 2016</t>
  </si>
  <si>
    <t>PUBLICACION ANUNCIO INSTITUCIONAL PAG. FULL COLOR, PAPEL SATINADO</t>
  </si>
  <si>
    <t>PUBLICACIONES AHORA  C. POR A</t>
  </si>
  <si>
    <t>COMPRA DE CARTUCHOS</t>
  </si>
  <si>
    <t>CENTRO CUESTA NACIONAL C. POR A.</t>
  </si>
  <si>
    <t>TELEVISION SMART DE 58 PULG. BASE DE TIPO PEDESTAL PARA TV Y DVD</t>
  </si>
  <si>
    <t>MOBILIARIOS PARA LA INSTITUCION</t>
  </si>
  <si>
    <t>IMPRESION DE BANNER 2.5X5 PIES IMPRESOS A FULL COLOR PARA ARAÑA</t>
  </si>
  <si>
    <t>CERTIFICACION NOTARIAL (16) CERTIFICACIONES</t>
  </si>
  <si>
    <t>COMPRA DE DESECHABLES Y LIMPIEZAS  PARA LA INSTITUCION</t>
  </si>
  <si>
    <t>COMPRA DE ARTICULOS DE LIMPIEZA E HIGIENE</t>
  </si>
  <si>
    <t>COMPRA DE (10) CARTUCHOS PARA HP</t>
  </si>
  <si>
    <t>THE OFFICE WAREHOUSE DOM.</t>
  </si>
  <si>
    <t>COMPRA DE SUMINSITRO DE  OFICINA</t>
  </si>
  <si>
    <t>COMPRA DE SUMINISTRO DE  OFICINA</t>
  </si>
  <si>
    <t>COMPRA DE TONERS Y CARTUCHOS  PARA LA INSTRITUCION</t>
  </si>
  <si>
    <t>COMPRA DE UTILES Y SUMINISTRO DE  OFICINA</t>
  </si>
  <si>
    <t>A010010011500000032</t>
  </si>
  <si>
    <t>PUBLICIDAD SEPTIEMBRE  2016</t>
  </si>
  <si>
    <t>8/30/2016</t>
  </si>
  <si>
    <t>9/30/2016</t>
  </si>
  <si>
    <t>9/23/2016</t>
  </si>
  <si>
    <t>10/23/2016</t>
  </si>
  <si>
    <t>DEVUELTA DPTO. FINANCIERO EL 26/09/2016 NO ESTA REGISTRADO EL BENEFICIARIO</t>
  </si>
  <si>
    <t>PUBLICIDAD ENERO 2016</t>
  </si>
  <si>
    <t>PUBLICIDAD FEBRERO 2016</t>
  </si>
  <si>
    <t>PUBLICIDAD MARZO 2016</t>
  </si>
  <si>
    <t>DEVUELTA EL 26/09/2016 DEL DPTO. FINANCIERO A ADM. NO ESTA REGISTRADO COMO BENEFICIARIO</t>
  </si>
  <si>
    <t>AD CREATIVE SUITE &amp;
MULTISERVICES</t>
  </si>
  <si>
    <t>DEVUELTO EL 26/09/2016 FINANCIERO A ADMINISTRTIVO NO ESTA REGISTRADO COMO BENEFICIARIO</t>
  </si>
  <si>
    <t xml:space="preserve">   OFICINA NACIONAL DE LA  PROPIEDAD INDUSTRIAL</t>
  </si>
  <si>
    <t>TOTAL GENERAL</t>
  </si>
  <si>
    <t>DIV. CONTABILIDAD</t>
  </si>
  <si>
    <t>DIV. FINANCIERA</t>
  </si>
  <si>
    <t>AA01001001150001518</t>
  </si>
  <si>
    <t>TALLER DE ORATORIA MODERNA COLABORADORA DPTO. DE COMUNICACION</t>
  </si>
  <si>
    <t>A010010011500000833</t>
  </si>
  <si>
    <t>COLUMBUS NETWORK SA</t>
  </si>
  <si>
    <t>SERVICIOS DE INTERNET DE SEPTIEMBRE DEL 2016</t>
  </si>
  <si>
    <t>A010010011500000039</t>
  </si>
  <si>
    <t>PUBLICIDAD SEPTIEMBRE DEL  2016</t>
  </si>
  <si>
    <t>A010010011500000236</t>
  </si>
  <si>
    <t>DIES TRADING,SRL</t>
  </si>
  <si>
    <t>REPARACION Y MANTENIMIENTO DE AIRE ACONDICIONADO  DE LA INSTITUCION</t>
  </si>
  <si>
    <t>EMILIO PEREZ</t>
  </si>
  <si>
    <t>PUBLICIDAD SEPTIEMBRE 2016</t>
  </si>
  <si>
    <t>A010010011500000251</t>
  </si>
  <si>
    <t>EXPRESO VEGANO SRL</t>
  </si>
  <si>
    <t>TRANSPORTE DE VERANO INNOVADOR</t>
  </si>
  <si>
    <t>10/16/2016</t>
  </si>
  <si>
    <t>9/16/2016</t>
  </si>
  <si>
    <t>A010010011500000466</t>
  </si>
  <si>
    <t>A010010011500000468</t>
  </si>
  <si>
    <t>PUBLICIDAD AGOSTO DEL 2016</t>
  </si>
  <si>
    <t>PUBLICIDAD SEPTIEMBRE  DEL 2016</t>
  </si>
  <si>
    <t>10/25/2016</t>
  </si>
  <si>
    <t>9/25/2016</t>
  </si>
  <si>
    <t>A010010011500000022</t>
  </si>
  <si>
    <t>JOSE ANTONIO LOPEZ NADA</t>
  </si>
  <si>
    <t>ASESORIA FINANCIERA SPT. 2016</t>
  </si>
  <si>
    <t>10/28/2016</t>
  </si>
  <si>
    <t>9/28/2016</t>
  </si>
  <si>
    <t>A010001001150000068</t>
  </si>
  <si>
    <t>JUAN MANUEL GUERRERO DE JESUS</t>
  </si>
  <si>
    <t>ASESORIA LEGAL SEPT. 2016</t>
  </si>
  <si>
    <t>9/15/2016</t>
  </si>
  <si>
    <t>ASESORIA AUDIO DE MAYO 2016</t>
  </si>
  <si>
    <t>ASESORIA AUDIO JUNIO 2016</t>
  </si>
  <si>
    <t>ASESORIA AUDIO JULIO 2016</t>
  </si>
  <si>
    <t>A010010011500000044</t>
  </si>
  <si>
    <t>MULTIFOODS GM DOMINICANA,SRL</t>
  </si>
  <si>
    <t>COMPRA DE CAFÉ PARA LA ORGANIZACION</t>
  </si>
  <si>
    <t>10/19/2016</t>
  </si>
  <si>
    <t>9/19/2016</t>
  </si>
  <si>
    <t>A010010011500002208/2227/2254</t>
  </si>
  <si>
    <t>COMPRA DE TONERS PARA LA INSTITUCION</t>
  </si>
  <si>
    <t>10/26/2016</t>
  </si>
  <si>
    <t>9/26/2016</t>
  </si>
  <si>
    <t>A020010021500000003</t>
  </si>
  <si>
    <t>PP OPERACIONES,SRL</t>
  </si>
  <si>
    <t>CATERING ACTIVIDAD ASIPI</t>
  </si>
  <si>
    <t>2/27/2016</t>
  </si>
  <si>
    <t>1/28/2016</t>
  </si>
  <si>
    <t>A010010011500000119</t>
  </si>
  <si>
    <t>A010010011500001975</t>
  </si>
  <si>
    <t>TARJETA DE PROXIMIDAD COLABORADORES</t>
  </si>
  <si>
    <t>A010010011500000104</t>
  </si>
  <si>
    <t>V Y V COMUNICACIONES Y EVENTOS SRL</t>
  </si>
  <si>
    <t>PUBLICIDAD SEPTIEMBRE DEL 2016</t>
  </si>
  <si>
    <t>A010010011500000651</t>
  </si>
  <si>
    <t>VIAJES BOHIO SRL</t>
  </si>
  <si>
    <t>BOLEO AEREO Y SEGURO DE VIAJE</t>
  </si>
  <si>
    <t>10/5/20169</t>
  </si>
  <si>
    <t>A02003001150001000</t>
  </si>
  <si>
    <t>WIND TELECOM,S.A.</t>
  </si>
  <si>
    <t>INTERNET DEL SEPTIEMBRE DEL 2016</t>
  </si>
  <si>
    <t>9/27/2016</t>
  </si>
  <si>
    <t xml:space="preserve">   RELACION DE CUENTAS POR PAGAR POR ANTIGUEDAD DE SALDOS AL 30 DE SEPTIEMBRE  DEL 2016</t>
  </si>
  <si>
    <t>A060010011500002947</t>
  </si>
  <si>
    <t>SYNTES,S.R.L.</t>
  </si>
  <si>
    <t>COMPRA DE FOTOCOPIADORA FUNCIONAL AREA FOTOCOPIADO</t>
  </si>
  <si>
    <t>A010010011500000167</t>
  </si>
  <si>
    <t xml:space="preserve"> CUOTA EXTRAORDINARIA No.9</t>
  </si>
  <si>
    <t>A010010011500000723</t>
  </si>
  <si>
    <t>10/30/2016</t>
  </si>
  <si>
    <t>A010010011500000156</t>
  </si>
  <si>
    <t xml:space="preserve">FOLLETOS CON 10 PAG. FULL COLOR EN PAPEL SAT. </t>
  </si>
  <si>
    <t>A010010011500001112</t>
  </si>
  <si>
    <t>A010010010100000005</t>
  </si>
  <si>
    <t>PREPARADO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</si>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</sst>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\$#,##0.00;\$#,##0.00"/>
    <numFmt numFmtId="165" formatCode="dd/m/yyyy;@"/>
    <numFmt numFmtId="166" formatCode="\$###0.00;\$###0.00"/>
    <numFmt numFmtId="167" formatCode="m/dd/yyyy;@"/>
    <numFmt numFmtId="168" formatCode="d/mm/yyyy;@"/>
    <numFmt numFmtId="169" formatCode="d/m/yyyy;@"/>
    <numFmt numFmtId="170" formatCode="mm/dd/yyyy;@"/>
    <numFmt numFmtId="171" formatCode="dd/mm/yyyy;@"/>
    <numFmt numFmtId="172" formatCode="#,##0.00;#,##0.00"/>
  </numFmts>
  <fonts count="38" x14ac:knownFonts="1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Arial"/>
      <family val="1"/>
      <charset val="204"/>
    </font>
    <font>
      <sz val="9"/>
      <color indexed="8"/>
      <name val="Arial"/>
      <family val="2"/>
    </font>
    <font>
      <sz val="7"/>
      <color indexed="8"/>
      <name val="Arial"/>
      <family val="2"/>
    </font>
    <font>
      <b/>
      <sz val="10"/>
      <name val="Times New Roman"/>
      <family val="1"/>
    </font>
    <font>
      <sz val="8"/>
      <name val="Times New Roman"/>
      <family val="1"/>
      <charset val="204"/>
    </font>
    <font>
      <sz val="9"/>
      <name val="Arial"/>
      <family val="1"/>
      <charset val="204"/>
    </font>
    <font>
      <sz val="9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6">
    <xf numFmtId="0" fontId="0" fillId="0" borderId="0" applyNumberFormat="0" applyFill="0" applyBorder="0" applyProtection="0">
      <alignment vertical="top" wrapText="1"/>
    </xf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17" fillId="2" borderId="0" applyNumberFormat="0" applyBorder="0" applyAlignment="0" applyProtection="0"/>
    <xf numFmtId="0" fontId="22" fillId="6" borderId="9" applyNumberFormat="0" applyAlignment="0" applyProtection="0"/>
    <xf numFmtId="0" fontId="24" fillId="7" borderId="12" applyNumberFormat="0" applyAlignment="0" applyProtection="0"/>
    <xf numFmtId="0" fontId="23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0" fillId="5" borderId="9" applyNumberFormat="0" applyAlignment="0" applyProtection="0"/>
    <xf numFmtId="0" fontId="18" fillId="3" borderId="0" applyNumberFormat="0" applyBorder="0" applyAlignment="0" applyProtection="0"/>
    <xf numFmtId="43" fontId="3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Protection="0">
      <alignment vertical="top" wrapText="1"/>
    </xf>
    <xf numFmtId="0" fontId="31" fillId="0" borderId="0"/>
    <xf numFmtId="0" fontId="31" fillId="0" borderId="0"/>
    <xf numFmtId="0" fontId="12" fillId="8" borderId="13" applyNumberFormat="0" applyFont="0" applyAlignment="0" applyProtection="0"/>
    <xf numFmtId="0" fontId="21" fillId="6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</cellStyleXfs>
  <cellXfs count="138">
    <xf numFmtId="0" fontId="0" fillId="0" borderId="0" xfId="0">
      <alignment vertical="top" wrapText="1"/>
    </xf>
    <xf numFmtId="0" fontId="0" fillId="33" borderId="0" xfId="0" applyFill="1">
      <alignment vertical="top" wrapText="1"/>
    </xf>
    <xf numFmtId="0" fontId="0" fillId="0" borderId="0" xfId="0" applyFont="1">
      <alignment vertical="top" wrapText="1"/>
    </xf>
    <xf numFmtId="0" fontId="29" fillId="34" borderId="18" xfId="0" applyFont="1" applyFill="1" applyBorder="1" applyAlignment="1">
      <alignment wrapText="1"/>
    </xf>
    <xf numFmtId="0" fontId="29" fillId="34" borderId="20" xfId="0" applyFont="1" applyFill="1" applyBorder="1" applyAlignment="1">
      <alignment wrapText="1"/>
    </xf>
    <xf numFmtId="0" fontId="29" fillId="34" borderId="15" xfId="0" applyFont="1" applyFill="1" applyBorder="1" applyAlignment="1">
      <alignment horizontal="center" wrapText="1"/>
    </xf>
    <xf numFmtId="9" fontId="30" fillId="34" borderId="0" xfId="0" applyNumberFormat="1" applyFont="1" applyFill="1" applyBorder="1" applyAlignment="1">
      <alignment horizontal="center" wrapText="1"/>
    </xf>
    <xf numFmtId="0" fontId="30" fillId="34" borderId="0" xfId="0" applyFont="1" applyFill="1" applyBorder="1" applyAlignment="1">
      <alignment horizontal="center" wrapText="1"/>
    </xf>
    <xf numFmtId="0" fontId="29" fillId="34" borderId="0" xfId="0" applyFont="1" applyFill="1" applyBorder="1" applyAlignment="1">
      <alignment horizontal="center" wrapText="1"/>
    </xf>
    <xf numFmtId="0" fontId="29" fillId="34" borderId="22" xfId="0" applyFont="1" applyFill="1" applyBorder="1" applyAlignment="1">
      <alignment horizontal="left" vertical="top" wrapText="1"/>
    </xf>
    <xf numFmtId="164" fontId="32" fillId="0" borderId="1" xfId="35" applyNumberFormat="1" applyFont="1" applyFill="1" applyBorder="1" applyAlignment="1">
      <alignment horizontal="left" vertical="top" wrapText="1"/>
    </xf>
    <xf numFmtId="0" fontId="0" fillId="0" borderId="0" xfId="0" applyFill="1">
      <alignment vertical="top" wrapText="1"/>
    </xf>
    <xf numFmtId="0" fontId="0" fillId="0" borderId="0" xfId="0" applyFont="1" applyFill="1">
      <alignment vertical="top" wrapText="1"/>
    </xf>
    <xf numFmtId="0" fontId="11" fillId="0" borderId="0" xfId="34" applyFont="1" applyFill="1" applyBorder="1" applyAlignment="1"/>
    <xf numFmtId="164" fontId="0" fillId="0" borderId="0" xfId="0" applyNumberFormat="1">
      <alignment vertical="top" wrapText="1"/>
    </xf>
    <xf numFmtId="39" fontId="0" fillId="0" borderId="0" xfId="0" applyNumberFormat="1">
      <alignment vertical="top" wrapText="1"/>
    </xf>
    <xf numFmtId="4" fontId="0" fillId="0" borderId="0" xfId="0" applyNumberFormat="1">
      <alignment vertical="top" wrapText="1"/>
    </xf>
    <xf numFmtId="0" fontId="35" fillId="34" borderId="0" xfId="0" applyFont="1" applyFill="1">
      <alignment vertical="top" wrapText="1"/>
    </xf>
    <xf numFmtId="4" fontId="35" fillId="34" borderId="0" xfId="0" applyNumberFormat="1" applyFont="1" applyFill="1">
      <alignment vertical="top" wrapText="1"/>
    </xf>
    <xf numFmtId="4" fontId="0" fillId="0" borderId="0" xfId="0" applyNumberFormat="1" applyFill="1">
      <alignment vertical="top" wrapText="1"/>
    </xf>
    <xf numFmtId="164" fontId="0" fillId="0" borderId="0" xfId="0" applyNumberFormat="1" applyFill="1">
      <alignment vertical="top" wrapText="1"/>
    </xf>
    <xf numFmtId="0" fontId="0" fillId="0" borderId="1" xfId="0" applyBorder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29" fillId="34" borderId="24" xfId="0" applyFont="1" applyFill="1" applyBorder="1" applyAlignment="1">
      <alignment wrapText="1"/>
    </xf>
    <xf numFmtId="0" fontId="29" fillId="34" borderId="15" xfId="0" applyFont="1" applyFill="1" applyBorder="1" applyAlignment="1">
      <alignment vertical="top" wrapText="1"/>
    </xf>
    <xf numFmtId="0" fontId="29" fillId="34" borderId="2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vertical="top" wrapText="1"/>
    </xf>
    <xf numFmtId="167" fontId="5" fillId="0" borderId="1" xfId="0" applyNumberFormat="1" applyFont="1" applyBorder="1" applyAlignment="1">
      <alignment horizontal="right" vertical="top" wrapText="1"/>
    </xf>
    <xf numFmtId="167" fontId="5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169" fontId="5" fillId="0" borderId="1" xfId="0" applyNumberFormat="1" applyFont="1" applyBorder="1" applyAlignment="1">
      <alignment horizontal="right" vertical="top" wrapText="1"/>
    </xf>
    <xf numFmtId="0" fontId="7" fillId="0" borderId="1" xfId="0" applyFont="1" applyBorder="1">
      <alignment vertical="top" wrapText="1"/>
    </xf>
    <xf numFmtId="170" fontId="5" fillId="0" borderId="1" xfId="0" applyNumberFormat="1" applyFont="1" applyBorder="1" applyAlignment="1">
      <alignment horizontal="right" vertical="top" wrapText="1"/>
    </xf>
    <xf numFmtId="170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71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>
      <alignment vertical="top" wrapText="1"/>
    </xf>
    <xf numFmtId="167" fontId="5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right" vertical="top" wrapText="1"/>
    </xf>
    <xf numFmtId="167" fontId="10" fillId="0" borderId="1" xfId="0" applyNumberFormat="1" applyFont="1" applyFill="1" applyBorder="1" applyAlignment="1">
      <alignment horizontal="righ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>
      <alignment vertical="top" wrapText="1"/>
    </xf>
    <xf numFmtId="168" fontId="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right" vertical="top" wrapText="1"/>
    </xf>
    <xf numFmtId="168" fontId="10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0" fillId="0" borderId="1" xfId="0" applyFont="1" applyBorder="1">
      <alignment vertical="top" wrapText="1"/>
    </xf>
    <xf numFmtId="0" fontId="3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167" fontId="10" fillId="0" borderId="1" xfId="0" applyNumberFormat="1" applyFont="1" applyBorder="1" applyAlignment="1">
      <alignment horizontal="right" vertical="top" wrapText="1"/>
    </xf>
    <xf numFmtId="169" fontId="10" fillId="0" borderId="1" xfId="0" applyNumberFormat="1" applyFont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top" wrapText="1"/>
    </xf>
    <xf numFmtId="171" fontId="5" fillId="0" borderId="1" xfId="0" applyNumberFormat="1" applyFont="1" applyBorder="1" applyAlignment="1">
      <alignment horizontal="right" vertical="top" wrapText="1"/>
    </xf>
    <xf numFmtId="170" fontId="10" fillId="0" borderId="1" xfId="0" applyNumberFormat="1" applyFont="1" applyBorder="1" applyAlignment="1">
      <alignment horizontal="right" vertical="top" wrapText="1"/>
    </xf>
    <xf numFmtId="172" fontId="5" fillId="0" borderId="1" xfId="0" applyNumberFormat="1" applyFont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top" wrapText="1"/>
    </xf>
    <xf numFmtId="0" fontId="35" fillId="34" borderId="1" xfId="0" applyFont="1" applyFill="1" applyBorder="1">
      <alignment vertical="top" wrapText="1"/>
    </xf>
    <xf numFmtId="0" fontId="36" fillId="34" borderId="1" xfId="0" applyFont="1" applyFill="1" applyBorder="1">
      <alignment vertical="top" wrapText="1"/>
    </xf>
    <xf numFmtId="39" fontId="36" fillId="34" borderId="1" xfId="0" applyNumberFormat="1" applyFont="1" applyFill="1" applyBorder="1" applyAlignment="1">
      <alignment vertical="top" wrapText="1"/>
    </xf>
    <xf numFmtId="39" fontId="36" fillId="34" borderId="1" xfId="0" applyNumberFormat="1" applyFont="1" applyFill="1" applyBorder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9" fillId="34" borderId="15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7" fontId="5" fillId="0" borderId="1" xfId="0" applyNumberFormat="1" applyFont="1" applyBorder="1" applyAlignment="1">
      <alignment horizontal="right" vertical="top" wrapText="1"/>
    </xf>
    <xf numFmtId="39" fontId="36" fillId="34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9" fontId="5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right" vertical="top" wrapText="1"/>
    </xf>
    <xf numFmtId="168" fontId="5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4" fillId="0" borderId="1" xfId="34" applyFont="1" applyFill="1" applyBorder="1" applyAlignment="1">
      <alignment horizontal="left" vertical="top" wrapText="1"/>
    </xf>
    <xf numFmtId="167" fontId="5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70" fontId="5" fillId="0" borderId="1" xfId="0" applyNumberFormat="1" applyFont="1" applyBorder="1" applyAlignment="1">
      <alignment horizontal="right" vertical="top" wrapText="1"/>
    </xf>
    <xf numFmtId="168" fontId="5" fillId="0" borderId="1" xfId="0" applyNumberFormat="1" applyFont="1" applyFill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left" vertical="top" wrapText="1"/>
    </xf>
    <xf numFmtId="0" fontId="29" fillId="34" borderId="18" xfId="0" applyFont="1" applyFill="1" applyBorder="1" applyAlignment="1">
      <alignment horizontal="center" wrapText="1"/>
    </xf>
    <xf numFmtId="0" fontId="29" fillId="34" borderId="15" xfId="0" applyFont="1" applyFill="1" applyBorder="1" applyAlignment="1">
      <alignment horizontal="center" wrapText="1"/>
    </xf>
    <xf numFmtId="0" fontId="29" fillId="34" borderId="20" xfId="0" applyFont="1" applyFill="1" applyBorder="1" applyAlignment="1">
      <alignment horizontal="center" wrapText="1"/>
    </xf>
    <xf numFmtId="0" fontId="29" fillId="34" borderId="23" xfId="0" applyFont="1" applyFill="1" applyBorder="1" applyAlignment="1">
      <alignment horizontal="center" wrapText="1"/>
    </xf>
    <xf numFmtId="0" fontId="29" fillId="34" borderId="0" xfId="0" applyFont="1" applyFill="1" applyBorder="1" applyAlignment="1">
      <alignment horizontal="center" wrapText="1"/>
    </xf>
    <xf numFmtId="0" fontId="29" fillId="34" borderId="24" xfId="0" applyFont="1" applyFill="1" applyBorder="1" applyAlignment="1">
      <alignment horizontal="center" wrapText="1"/>
    </xf>
    <xf numFmtId="0" fontId="29" fillId="34" borderId="16" xfId="0" applyFont="1" applyFill="1" applyBorder="1" applyAlignment="1">
      <alignment horizontal="center" vertical="top" wrapText="1"/>
    </xf>
    <xf numFmtId="0" fontId="29" fillId="34" borderId="19" xfId="0" applyFont="1" applyFill="1" applyBorder="1" applyAlignment="1">
      <alignment horizontal="center" vertical="top" wrapText="1"/>
    </xf>
    <xf numFmtId="0" fontId="29" fillId="34" borderId="17" xfId="0" applyFont="1" applyFill="1" applyBorder="1" applyAlignment="1">
      <alignment horizontal="center" vertical="top" wrapText="1"/>
    </xf>
    <xf numFmtId="0" fontId="29" fillId="34" borderId="18" xfId="0" applyFont="1" applyFill="1" applyBorder="1" applyAlignment="1">
      <alignment horizontal="center" vertical="top" wrapText="1"/>
    </xf>
    <xf numFmtId="0" fontId="29" fillId="34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0" fillId="34" borderId="0" xfId="0" applyFill="1">
      <alignment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5" fillId="0" borderId="0" xfId="0" applyFont="1" applyFill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>
      <alignment vertical="top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Neutral" xfId="33" builtinId="28" customBuiltin="1"/>
    <cellStyle name="Normal" xfId="0" builtinId="0" customBuiltin="1"/>
    <cellStyle name="Normal 2" xfId="34"/>
    <cellStyle name="Normal 3" xfId="35"/>
    <cellStyle name="Normal 4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95250</xdr:colOff>
      <xdr:row>4</xdr:row>
      <xdr:rowOff>190500</xdr:rowOff>
    </xdr:to>
    <xdr:pic>
      <xdr:nvPicPr>
        <xdr:cNvPr id="1074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052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1"/>
  <sheetViews>
    <sheetView tabSelected="1" topLeftCell="A141" workbookViewId="0">
      <selection activeCell="G166" sqref="G166"/>
    </sheetView>
  </sheetViews>
  <sheetFormatPr baseColWidth="10" defaultColWidth="12" defaultRowHeight="12.75" x14ac:dyDescent="0.2"/>
  <cols>
    <col min="1" max="1" width="25" customWidth="1"/>
    <col min="2" max="2" width="12" hidden="1" customWidth="1"/>
    <col min="3" max="3" width="40" customWidth="1"/>
    <col min="4" max="4" width="14.1640625" hidden="1" customWidth="1"/>
    <col min="5" max="5" width="33.1640625" customWidth="1"/>
    <col min="6" max="6" width="2.83203125" customWidth="1"/>
    <col min="7" max="7" width="20.1640625" customWidth="1"/>
    <col min="8" max="8" width="0.5" customWidth="1"/>
    <col min="9" max="9" width="14.33203125" style="1" customWidth="1"/>
    <col min="10" max="10" width="13.1640625" customWidth="1"/>
    <col min="11" max="11" width="12.5" customWidth="1"/>
    <col min="12" max="12" width="9.6640625" customWidth="1"/>
    <col min="13" max="13" width="14.83203125" bestFit="1" customWidth="1"/>
    <col min="14" max="14" width="17" customWidth="1"/>
    <col min="15" max="15" width="12.6640625" customWidth="1"/>
    <col min="16" max="16" width="14.6640625" customWidth="1"/>
    <col min="17" max="17" width="0.1640625" customWidth="1"/>
    <col min="18" max="18" width="14.6640625" hidden="1" customWidth="1"/>
    <col min="19" max="19" width="14.6640625" customWidth="1"/>
    <col min="20" max="20" width="18.1640625" customWidth="1"/>
    <col min="21" max="21" width="19.1640625" customWidth="1"/>
    <col min="22" max="22" width="21.5" customWidth="1"/>
    <col min="23" max="23" width="27.33203125" customWidth="1"/>
    <col min="24" max="24" width="25.1640625" hidden="1" customWidth="1"/>
    <col min="25" max="25" width="18" hidden="1" customWidth="1"/>
    <col min="26" max="27" width="12" hidden="1" customWidth="1"/>
  </cols>
  <sheetData>
    <row r="1" spans="1:26" ht="23.25" customHeight="1" x14ac:dyDescent="0.25">
      <c r="A1" s="2"/>
      <c r="B1" s="2"/>
      <c r="C1" s="2"/>
      <c r="E1" s="13" t="s">
        <v>282</v>
      </c>
      <c r="F1" s="11"/>
      <c r="G1" s="11"/>
      <c r="I1" s="11"/>
    </row>
    <row r="2" spans="1:26" ht="24.75" customHeight="1" x14ac:dyDescent="0.25">
      <c r="A2" s="2"/>
      <c r="B2" s="2"/>
      <c r="C2" s="2"/>
      <c r="E2" s="13" t="s">
        <v>349</v>
      </c>
      <c r="F2" s="11"/>
      <c r="G2" s="11"/>
      <c r="I2" s="11"/>
    </row>
    <row r="3" spans="1:26" ht="30" customHeight="1" x14ac:dyDescent="0.2">
      <c r="A3" s="2"/>
      <c r="B3" s="2"/>
      <c r="C3" s="2"/>
      <c r="E3" s="11"/>
      <c r="F3" s="11"/>
      <c r="G3" s="11"/>
      <c r="I3" s="11"/>
    </row>
    <row r="4" spans="1:26" ht="9.9499999999999993" customHeight="1" x14ac:dyDescent="0.2">
      <c r="A4" s="2"/>
      <c r="B4" s="2"/>
      <c r="C4" s="2"/>
      <c r="E4" s="11"/>
      <c r="F4" s="11"/>
      <c r="G4" s="11"/>
      <c r="I4" s="11"/>
    </row>
    <row r="5" spans="1:26" ht="15.75" customHeight="1" x14ac:dyDescent="0.2">
      <c r="A5" s="2"/>
      <c r="B5" s="2"/>
      <c r="C5" s="2"/>
      <c r="I5" s="11"/>
    </row>
    <row r="6" spans="1:26" ht="7.5" customHeight="1" x14ac:dyDescent="0.15">
      <c r="A6" s="3"/>
      <c r="B6" s="4"/>
      <c r="C6" s="112" t="s">
        <v>0</v>
      </c>
      <c r="D6" s="111"/>
      <c r="E6" s="120" t="s">
        <v>1</v>
      </c>
      <c r="F6" s="120"/>
      <c r="G6" s="111" t="s">
        <v>2</v>
      </c>
      <c r="H6" s="111"/>
      <c r="I6" s="111" t="s">
        <v>3</v>
      </c>
      <c r="J6" s="111"/>
      <c r="K6" s="111"/>
      <c r="L6" s="111"/>
      <c r="M6" s="111"/>
      <c r="N6" s="111"/>
      <c r="O6" s="4"/>
      <c r="P6" s="112" t="s">
        <v>4</v>
      </c>
      <c r="Q6" s="111"/>
      <c r="R6" s="113"/>
      <c r="S6" s="117" t="s">
        <v>5</v>
      </c>
      <c r="T6" s="118"/>
      <c r="U6" s="118"/>
      <c r="V6" s="119"/>
      <c r="W6" s="128"/>
    </row>
    <row r="7" spans="1:26" ht="39" customHeight="1" x14ac:dyDescent="0.2">
      <c r="A7" s="5" t="s">
        <v>6</v>
      </c>
      <c r="B7" s="24"/>
      <c r="C7" s="114"/>
      <c r="D7" s="115"/>
      <c r="E7" s="121"/>
      <c r="F7" s="121"/>
      <c r="G7" s="115"/>
      <c r="H7" s="115"/>
      <c r="I7" s="6">
        <v>0.05</v>
      </c>
      <c r="J7" s="6">
        <v>0.1</v>
      </c>
      <c r="K7" s="6">
        <v>0.18</v>
      </c>
      <c r="L7" s="6">
        <v>0.27</v>
      </c>
      <c r="M7" s="7" t="s">
        <v>7</v>
      </c>
      <c r="N7" s="8" t="s">
        <v>8</v>
      </c>
      <c r="O7" s="85" t="s">
        <v>9</v>
      </c>
      <c r="P7" s="114"/>
      <c r="Q7" s="115"/>
      <c r="R7" s="116"/>
      <c r="S7" s="25" t="s">
        <v>10</v>
      </c>
      <c r="T7" s="26" t="s">
        <v>11</v>
      </c>
      <c r="U7" s="26" t="s">
        <v>12</v>
      </c>
      <c r="V7" s="26" t="s">
        <v>13</v>
      </c>
      <c r="W7" s="9" t="s">
        <v>214</v>
      </c>
    </row>
    <row r="8" spans="1:26" ht="36" customHeight="1" x14ac:dyDescent="0.2">
      <c r="A8" s="27" t="s">
        <v>14</v>
      </c>
      <c r="B8" s="97" t="s">
        <v>15</v>
      </c>
      <c r="C8" s="97"/>
      <c r="D8" s="97"/>
      <c r="E8" s="97" t="s">
        <v>16</v>
      </c>
      <c r="F8" s="97"/>
      <c r="G8" s="94">
        <v>26125</v>
      </c>
      <c r="H8" s="94"/>
      <c r="I8" s="23">
        <v>1375</v>
      </c>
      <c r="J8" s="22"/>
      <c r="K8" s="22"/>
      <c r="L8" s="22"/>
      <c r="M8" s="22"/>
      <c r="N8" s="30">
        <f t="shared" ref="N8:N39" si="0">+G8+I8+J8+K8+L8+M8</f>
        <v>27500</v>
      </c>
      <c r="O8" s="31">
        <v>41875</v>
      </c>
      <c r="P8" s="90">
        <v>41845</v>
      </c>
      <c r="Q8" s="90"/>
      <c r="R8" s="90"/>
      <c r="S8" s="33"/>
      <c r="T8" s="33"/>
      <c r="U8" s="33"/>
      <c r="V8" s="34">
        <v>26125</v>
      </c>
      <c r="W8" s="10" t="s">
        <v>215</v>
      </c>
      <c r="X8" s="16">
        <f t="shared" ref="X8:X39" si="1">+S8+T8+U8+V8</f>
        <v>26125</v>
      </c>
      <c r="Y8" s="14">
        <f t="shared" ref="Y8:Y39" si="2">+G8</f>
        <v>26125</v>
      </c>
      <c r="Z8" s="16">
        <f t="shared" ref="Z8:Z39" si="3">+X8-Y8</f>
        <v>0</v>
      </c>
    </row>
    <row r="9" spans="1:26" ht="60" customHeight="1" x14ac:dyDescent="0.2">
      <c r="A9" s="27" t="s">
        <v>17</v>
      </c>
      <c r="B9" s="97" t="s">
        <v>280</v>
      </c>
      <c r="C9" s="97"/>
      <c r="D9" s="97"/>
      <c r="E9" s="97" t="s">
        <v>18</v>
      </c>
      <c r="F9" s="97"/>
      <c r="G9" s="94">
        <v>15675</v>
      </c>
      <c r="H9" s="94"/>
      <c r="I9" s="23">
        <v>825</v>
      </c>
      <c r="J9" s="22"/>
      <c r="K9" s="22"/>
      <c r="L9" s="22"/>
      <c r="M9" s="22"/>
      <c r="N9" s="30">
        <f t="shared" si="0"/>
        <v>16500</v>
      </c>
      <c r="O9" s="35">
        <v>42499</v>
      </c>
      <c r="P9" s="96">
        <v>42529</v>
      </c>
      <c r="Q9" s="96"/>
      <c r="R9" s="96"/>
      <c r="S9" s="33"/>
      <c r="T9" s="34">
        <v>15675</v>
      </c>
      <c r="U9" s="33"/>
      <c r="V9" s="33"/>
      <c r="W9" s="36" t="s">
        <v>281</v>
      </c>
      <c r="X9" s="16">
        <f t="shared" si="1"/>
        <v>15675</v>
      </c>
      <c r="Y9" s="14">
        <f t="shared" si="2"/>
        <v>15675</v>
      </c>
      <c r="Z9" s="16">
        <f t="shared" si="3"/>
        <v>0</v>
      </c>
    </row>
    <row r="10" spans="1:26" ht="29.25" customHeight="1" x14ac:dyDescent="0.2">
      <c r="A10" s="27" t="s">
        <v>19</v>
      </c>
      <c r="B10" s="97" t="s">
        <v>20</v>
      </c>
      <c r="C10" s="97"/>
      <c r="D10" s="97"/>
      <c r="E10" s="97" t="s">
        <v>21</v>
      </c>
      <c r="F10" s="97"/>
      <c r="G10" s="94">
        <v>2460.13</v>
      </c>
      <c r="H10" s="94"/>
      <c r="I10" s="23">
        <v>129.49</v>
      </c>
      <c r="J10" s="22"/>
      <c r="K10" s="22"/>
      <c r="L10" s="22"/>
      <c r="M10" s="22"/>
      <c r="N10" s="30">
        <f t="shared" si="0"/>
        <v>2589.62</v>
      </c>
      <c r="O10" s="31">
        <v>41547</v>
      </c>
      <c r="P10" s="90">
        <v>41517</v>
      </c>
      <c r="Q10" s="90"/>
      <c r="R10" s="90"/>
      <c r="S10" s="33"/>
      <c r="T10" s="33"/>
      <c r="U10" s="33"/>
      <c r="V10" s="34">
        <v>2460.13</v>
      </c>
      <c r="W10" s="21"/>
      <c r="X10" s="16">
        <f t="shared" si="1"/>
        <v>2460.13</v>
      </c>
      <c r="Y10" s="14">
        <f t="shared" si="2"/>
        <v>2460.13</v>
      </c>
      <c r="Z10" s="16">
        <f t="shared" si="3"/>
        <v>0</v>
      </c>
    </row>
    <row r="11" spans="1:26" ht="24.75" customHeight="1" x14ac:dyDescent="0.2">
      <c r="A11" s="27" t="s">
        <v>22</v>
      </c>
      <c r="B11" s="97" t="s">
        <v>20</v>
      </c>
      <c r="C11" s="97"/>
      <c r="D11" s="97"/>
      <c r="E11" s="97" t="s">
        <v>23</v>
      </c>
      <c r="F11" s="97"/>
      <c r="G11" s="94">
        <v>1565.54</v>
      </c>
      <c r="H11" s="94"/>
      <c r="I11" s="23">
        <v>82.4</v>
      </c>
      <c r="J11" s="22"/>
      <c r="K11" s="22"/>
      <c r="L11" s="22"/>
      <c r="M11" s="22"/>
      <c r="N11" s="30">
        <f t="shared" si="0"/>
        <v>1647.94</v>
      </c>
      <c r="O11" s="37">
        <v>41623</v>
      </c>
      <c r="P11" s="108">
        <v>41593</v>
      </c>
      <c r="Q11" s="108"/>
      <c r="R11" s="108"/>
      <c r="S11" s="33"/>
      <c r="T11" s="33"/>
      <c r="U11" s="33"/>
      <c r="V11" s="34">
        <v>1565.54</v>
      </c>
      <c r="W11" s="21"/>
      <c r="X11" s="16">
        <f t="shared" si="1"/>
        <v>1565.54</v>
      </c>
      <c r="Y11" s="14">
        <f t="shared" si="2"/>
        <v>1565.54</v>
      </c>
      <c r="Z11" s="16">
        <f t="shared" si="3"/>
        <v>0</v>
      </c>
    </row>
    <row r="12" spans="1:26" ht="30" customHeight="1" x14ac:dyDescent="0.2">
      <c r="A12" s="27" t="s">
        <v>24</v>
      </c>
      <c r="B12" s="97" t="s">
        <v>20</v>
      </c>
      <c r="C12" s="97"/>
      <c r="D12" s="97"/>
      <c r="E12" s="97" t="s">
        <v>23</v>
      </c>
      <c r="F12" s="97"/>
      <c r="G12" s="94">
        <v>2907.43</v>
      </c>
      <c r="H12" s="94"/>
      <c r="I12" s="23">
        <v>153.03</v>
      </c>
      <c r="J12" s="22"/>
      <c r="K12" s="22"/>
      <c r="L12" s="22"/>
      <c r="M12" s="22"/>
      <c r="N12" s="30">
        <f t="shared" si="0"/>
        <v>3060.46</v>
      </c>
      <c r="O12" s="37">
        <v>41638</v>
      </c>
      <c r="P12" s="108">
        <v>41608</v>
      </c>
      <c r="Q12" s="108"/>
      <c r="R12" s="108"/>
      <c r="S12" s="33"/>
      <c r="T12" s="33"/>
      <c r="U12" s="33"/>
      <c r="V12" s="34">
        <v>2907.43</v>
      </c>
      <c r="W12" s="21"/>
      <c r="X12" s="16">
        <f t="shared" si="1"/>
        <v>2907.43</v>
      </c>
      <c r="Y12" s="14">
        <f t="shared" si="2"/>
        <v>2907.43</v>
      </c>
      <c r="Z12" s="16">
        <f t="shared" si="3"/>
        <v>0</v>
      </c>
    </row>
    <row r="13" spans="1:26" ht="43.5" customHeight="1" x14ac:dyDescent="0.2">
      <c r="A13" s="27" t="s">
        <v>25</v>
      </c>
      <c r="B13" s="97" t="s">
        <v>20</v>
      </c>
      <c r="C13" s="97"/>
      <c r="D13" s="97"/>
      <c r="E13" s="97" t="s">
        <v>23</v>
      </c>
      <c r="F13" s="97"/>
      <c r="G13" s="94">
        <v>1118.24</v>
      </c>
      <c r="H13" s="94"/>
      <c r="I13" s="23">
        <v>58.86</v>
      </c>
      <c r="J13" s="22"/>
      <c r="K13" s="22"/>
      <c r="L13" s="22"/>
      <c r="M13" s="22"/>
      <c r="N13" s="30">
        <f t="shared" si="0"/>
        <v>1177.0999999999999</v>
      </c>
      <c r="O13" s="31">
        <v>41658</v>
      </c>
      <c r="P13" s="108">
        <v>41628</v>
      </c>
      <c r="Q13" s="108"/>
      <c r="R13" s="108"/>
      <c r="S13" s="33"/>
      <c r="T13" s="33"/>
      <c r="U13" s="33"/>
      <c r="V13" s="34">
        <v>1118.24</v>
      </c>
      <c r="W13" s="21"/>
      <c r="X13" s="16">
        <f t="shared" si="1"/>
        <v>1118.24</v>
      </c>
      <c r="Y13" s="14">
        <f t="shared" si="2"/>
        <v>1118.24</v>
      </c>
      <c r="Z13" s="16">
        <f t="shared" si="3"/>
        <v>0</v>
      </c>
    </row>
    <row r="14" spans="1:26" ht="26.25" customHeight="1" x14ac:dyDescent="0.2">
      <c r="A14" s="27" t="s">
        <v>26</v>
      </c>
      <c r="B14" s="97" t="s">
        <v>20</v>
      </c>
      <c r="C14" s="97"/>
      <c r="D14" s="97"/>
      <c r="E14" s="97" t="s">
        <v>23</v>
      </c>
      <c r="F14" s="97"/>
      <c r="G14" s="94">
        <v>3131.08</v>
      </c>
      <c r="H14" s="94"/>
      <c r="I14" s="23">
        <v>164.8</v>
      </c>
      <c r="J14" s="22"/>
      <c r="K14" s="22"/>
      <c r="L14" s="22"/>
      <c r="M14" s="22"/>
      <c r="N14" s="30">
        <f t="shared" si="0"/>
        <v>3295.88</v>
      </c>
      <c r="O14" s="31">
        <v>41670</v>
      </c>
      <c r="P14" s="96">
        <v>41640</v>
      </c>
      <c r="Q14" s="96"/>
      <c r="R14" s="96"/>
      <c r="S14" s="33"/>
      <c r="T14" s="33"/>
      <c r="U14" s="33"/>
      <c r="V14" s="34">
        <v>3131.08</v>
      </c>
      <c r="W14" s="21"/>
      <c r="X14" s="16">
        <f t="shared" si="1"/>
        <v>3131.08</v>
      </c>
      <c r="Y14" s="14">
        <f t="shared" si="2"/>
        <v>3131.08</v>
      </c>
      <c r="Z14" s="16">
        <f t="shared" si="3"/>
        <v>0</v>
      </c>
    </row>
    <row r="15" spans="1:26" ht="27.75" customHeight="1" x14ac:dyDescent="0.2">
      <c r="A15" s="27" t="s">
        <v>27</v>
      </c>
      <c r="B15" s="97" t="s">
        <v>20</v>
      </c>
      <c r="C15" s="97"/>
      <c r="D15" s="97"/>
      <c r="E15" s="97" t="s">
        <v>28</v>
      </c>
      <c r="F15" s="97"/>
      <c r="G15" s="94">
        <v>2012.84</v>
      </c>
      <c r="H15" s="94"/>
      <c r="I15" s="23">
        <v>105.94</v>
      </c>
      <c r="J15" s="22"/>
      <c r="K15" s="22"/>
      <c r="L15" s="22"/>
      <c r="M15" s="22"/>
      <c r="N15" s="30">
        <f t="shared" si="0"/>
        <v>2118.7799999999997</v>
      </c>
      <c r="O15" s="31">
        <v>41692</v>
      </c>
      <c r="P15" s="90">
        <v>41662</v>
      </c>
      <c r="Q15" s="90"/>
      <c r="R15" s="90"/>
      <c r="S15" s="33"/>
      <c r="T15" s="33"/>
      <c r="U15" s="33"/>
      <c r="V15" s="34">
        <v>2012.84</v>
      </c>
      <c r="W15" s="21"/>
      <c r="X15" s="16">
        <f t="shared" si="1"/>
        <v>2012.84</v>
      </c>
      <c r="Y15" s="14">
        <f t="shared" si="2"/>
        <v>2012.84</v>
      </c>
      <c r="Z15" s="16">
        <f t="shared" si="3"/>
        <v>0</v>
      </c>
    </row>
    <row r="16" spans="1:26" ht="29.25" customHeight="1" x14ac:dyDescent="0.2">
      <c r="A16" s="27" t="s">
        <v>29</v>
      </c>
      <c r="B16" s="97" t="s">
        <v>20</v>
      </c>
      <c r="C16" s="97"/>
      <c r="D16" s="97"/>
      <c r="E16" s="97" t="s">
        <v>23</v>
      </c>
      <c r="F16" s="97"/>
      <c r="G16" s="110">
        <v>894.59</v>
      </c>
      <c r="H16" s="110"/>
      <c r="I16" s="39">
        <v>47.09</v>
      </c>
      <c r="J16" s="40"/>
      <c r="K16" s="40"/>
      <c r="L16" s="40"/>
      <c r="M16" s="40"/>
      <c r="N16" s="30">
        <f t="shared" si="0"/>
        <v>941.68000000000006</v>
      </c>
      <c r="O16" s="35">
        <v>41673</v>
      </c>
      <c r="P16" s="90">
        <v>41670</v>
      </c>
      <c r="Q16" s="90"/>
      <c r="R16" s="90"/>
      <c r="S16" s="33"/>
      <c r="T16" s="33"/>
      <c r="U16" s="33"/>
      <c r="V16" s="41">
        <v>894.59</v>
      </c>
      <c r="W16" s="21"/>
      <c r="X16" s="16">
        <f t="shared" si="1"/>
        <v>894.59</v>
      </c>
      <c r="Y16" s="14">
        <f t="shared" si="2"/>
        <v>894.59</v>
      </c>
      <c r="Z16" s="16">
        <f t="shared" si="3"/>
        <v>0</v>
      </c>
    </row>
    <row r="17" spans="1:26" ht="31.5" customHeight="1" x14ac:dyDescent="0.2">
      <c r="A17" s="27" t="s">
        <v>30</v>
      </c>
      <c r="B17" s="97" t="s">
        <v>20</v>
      </c>
      <c r="C17" s="97"/>
      <c r="D17" s="97"/>
      <c r="E17" s="97" t="s">
        <v>21</v>
      </c>
      <c r="F17" s="97"/>
      <c r="G17" s="94">
        <v>2907.43</v>
      </c>
      <c r="H17" s="94"/>
      <c r="I17" s="23">
        <v>153.03</v>
      </c>
      <c r="J17" s="22"/>
      <c r="K17" s="22"/>
      <c r="L17" s="22"/>
      <c r="M17" s="22"/>
      <c r="N17" s="30">
        <f t="shared" si="0"/>
        <v>3060.46</v>
      </c>
      <c r="O17" s="31">
        <v>41715</v>
      </c>
      <c r="P17" s="90">
        <v>41685</v>
      </c>
      <c r="Q17" s="90"/>
      <c r="R17" s="31"/>
      <c r="S17" s="33"/>
      <c r="T17" s="33"/>
      <c r="U17" s="33"/>
      <c r="V17" s="34">
        <v>2907.43</v>
      </c>
      <c r="W17" s="21"/>
      <c r="X17" s="16">
        <f t="shared" si="1"/>
        <v>2907.43</v>
      </c>
      <c r="Y17" s="14">
        <f t="shared" si="2"/>
        <v>2907.43</v>
      </c>
      <c r="Z17" s="16">
        <f t="shared" si="3"/>
        <v>0</v>
      </c>
    </row>
    <row r="18" spans="1:26" ht="33" customHeight="1" x14ac:dyDescent="0.2">
      <c r="A18" s="27" t="s">
        <v>31</v>
      </c>
      <c r="B18" s="97" t="s">
        <v>20</v>
      </c>
      <c r="C18" s="97"/>
      <c r="D18" s="97"/>
      <c r="E18" s="97" t="s">
        <v>23</v>
      </c>
      <c r="F18" s="97"/>
      <c r="G18" s="94">
        <v>2012.84</v>
      </c>
      <c r="H18" s="94"/>
      <c r="I18" s="23">
        <v>105.94</v>
      </c>
      <c r="J18" s="22"/>
      <c r="K18" s="22"/>
      <c r="L18" s="22"/>
      <c r="M18" s="22"/>
      <c r="N18" s="30">
        <f t="shared" si="0"/>
        <v>2118.7799999999997</v>
      </c>
      <c r="O18" s="31">
        <v>41728</v>
      </c>
      <c r="P18" s="90">
        <v>41698</v>
      </c>
      <c r="Q18" s="90"/>
      <c r="R18" s="90"/>
      <c r="S18" s="33"/>
      <c r="T18" s="33"/>
      <c r="U18" s="33"/>
      <c r="V18" s="34">
        <v>2012.84</v>
      </c>
      <c r="W18" s="21"/>
      <c r="X18" s="16">
        <f t="shared" si="1"/>
        <v>2012.84</v>
      </c>
      <c r="Y18" s="14">
        <f t="shared" si="2"/>
        <v>2012.84</v>
      </c>
      <c r="Z18" s="16">
        <f t="shared" si="3"/>
        <v>0</v>
      </c>
    </row>
    <row r="19" spans="1:26" ht="29.25" customHeight="1" x14ac:dyDescent="0.2">
      <c r="A19" s="27" t="s">
        <v>32</v>
      </c>
      <c r="B19" s="97" t="s">
        <v>20</v>
      </c>
      <c r="C19" s="97"/>
      <c r="D19" s="97"/>
      <c r="E19" s="97" t="s">
        <v>23</v>
      </c>
      <c r="F19" s="97"/>
      <c r="G19" s="110">
        <v>894.59</v>
      </c>
      <c r="H19" s="110"/>
      <c r="I19" s="39">
        <v>47.09</v>
      </c>
      <c r="J19" s="40"/>
      <c r="K19" s="40"/>
      <c r="L19" s="40"/>
      <c r="M19" s="40"/>
      <c r="N19" s="30">
        <f t="shared" si="0"/>
        <v>941.68000000000006</v>
      </c>
      <c r="O19" s="35">
        <v>41763</v>
      </c>
      <c r="P19" s="96">
        <v>41793</v>
      </c>
      <c r="Q19" s="96"/>
      <c r="R19" s="96"/>
      <c r="S19" s="33"/>
      <c r="T19" s="33"/>
      <c r="U19" s="33"/>
      <c r="V19" s="41">
        <v>894.59</v>
      </c>
      <c r="W19" s="21"/>
      <c r="X19" s="16">
        <f t="shared" si="1"/>
        <v>894.59</v>
      </c>
      <c r="Y19" s="14">
        <f t="shared" si="2"/>
        <v>894.59</v>
      </c>
      <c r="Z19" s="16">
        <f t="shared" si="3"/>
        <v>0</v>
      </c>
    </row>
    <row r="20" spans="1:26" ht="29.25" customHeight="1" x14ac:dyDescent="0.2">
      <c r="A20" s="27" t="s">
        <v>33</v>
      </c>
      <c r="B20" s="97" t="s">
        <v>20</v>
      </c>
      <c r="C20" s="97"/>
      <c r="D20" s="97"/>
      <c r="E20" s="97" t="s">
        <v>23</v>
      </c>
      <c r="F20" s="97"/>
      <c r="G20" s="94">
        <v>1341.89</v>
      </c>
      <c r="H20" s="94"/>
      <c r="I20" s="23">
        <v>70.63</v>
      </c>
      <c r="J20" s="22"/>
      <c r="K20" s="22"/>
      <c r="L20" s="22"/>
      <c r="M20" s="22"/>
      <c r="N20" s="30">
        <f t="shared" si="0"/>
        <v>1412.52</v>
      </c>
      <c r="O20" s="31">
        <v>41743</v>
      </c>
      <c r="P20" s="90">
        <v>41713</v>
      </c>
      <c r="Q20" s="90"/>
      <c r="R20" s="90"/>
      <c r="S20" s="33"/>
      <c r="T20" s="33"/>
      <c r="U20" s="33"/>
      <c r="V20" s="34">
        <v>1341.89</v>
      </c>
      <c r="W20" s="21"/>
      <c r="X20" s="16">
        <f t="shared" si="1"/>
        <v>1341.89</v>
      </c>
      <c r="Y20" s="14">
        <f t="shared" si="2"/>
        <v>1341.89</v>
      </c>
      <c r="Z20" s="16">
        <f t="shared" si="3"/>
        <v>0</v>
      </c>
    </row>
    <row r="21" spans="1:26" ht="32.25" customHeight="1" x14ac:dyDescent="0.2">
      <c r="A21" s="27" t="s">
        <v>34</v>
      </c>
      <c r="B21" s="97" t="s">
        <v>20</v>
      </c>
      <c r="C21" s="97"/>
      <c r="D21" s="97"/>
      <c r="E21" s="97" t="s">
        <v>23</v>
      </c>
      <c r="F21" s="97"/>
      <c r="G21" s="94">
        <v>3354.73</v>
      </c>
      <c r="H21" s="94"/>
      <c r="I21" s="23">
        <v>176.57</v>
      </c>
      <c r="J21" s="22"/>
      <c r="K21" s="22"/>
      <c r="L21" s="22"/>
      <c r="M21" s="22"/>
      <c r="N21" s="30">
        <f t="shared" si="0"/>
        <v>3531.3</v>
      </c>
      <c r="O21" s="31">
        <v>41759</v>
      </c>
      <c r="P21" s="90">
        <v>41729</v>
      </c>
      <c r="Q21" s="90"/>
      <c r="R21" s="90"/>
      <c r="S21" s="33"/>
      <c r="T21" s="33"/>
      <c r="U21" s="33"/>
      <c r="V21" s="34">
        <v>3354.73</v>
      </c>
      <c r="W21" s="21"/>
      <c r="X21" s="16">
        <f t="shared" si="1"/>
        <v>3354.73</v>
      </c>
      <c r="Y21" s="14">
        <f t="shared" si="2"/>
        <v>3354.73</v>
      </c>
      <c r="Z21" s="16">
        <f t="shared" si="3"/>
        <v>0</v>
      </c>
    </row>
    <row r="22" spans="1:26" ht="36" customHeight="1" x14ac:dyDescent="0.2">
      <c r="A22" s="27" t="s">
        <v>35</v>
      </c>
      <c r="B22" s="97" t="s">
        <v>20</v>
      </c>
      <c r="C22" s="97"/>
      <c r="D22" s="97"/>
      <c r="E22" s="97" t="s">
        <v>23</v>
      </c>
      <c r="F22" s="97"/>
      <c r="G22" s="94">
        <v>1789.19</v>
      </c>
      <c r="H22" s="94"/>
      <c r="I22" s="23">
        <v>94.17</v>
      </c>
      <c r="J22" s="22"/>
      <c r="K22" s="22"/>
      <c r="L22" s="22"/>
      <c r="M22" s="22"/>
      <c r="N22" s="30">
        <f t="shared" si="0"/>
        <v>1883.3600000000001</v>
      </c>
      <c r="O22" s="31">
        <v>41774</v>
      </c>
      <c r="P22" s="90">
        <v>41744</v>
      </c>
      <c r="Q22" s="90"/>
      <c r="R22" s="90"/>
      <c r="S22" s="33"/>
      <c r="T22" s="33"/>
      <c r="U22" s="33"/>
      <c r="V22" s="34">
        <v>1789.19</v>
      </c>
      <c r="W22" s="21"/>
      <c r="X22" s="16">
        <f t="shared" si="1"/>
        <v>1789.19</v>
      </c>
      <c r="Y22" s="14">
        <f t="shared" si="2"/>
        <v>1789.19</v>
      </c>
      <c r="Z22" s="16">
        <f t="shared" si="3"/>
        <v>0</v>
      </c>
    </row>
    <row r="23" spans="1:26" ht="35.25" customHeight="1" x14ac:dyDescent="0.2">
      <c r="A23" s="27" t="s">
        <v>36</v>
      </c>
      <c r="B23" s="97" t="s">
        <v>20</v>
      </c>
      <c r="C23" s="97"/>
      <c r="D23" s="97"/>
      <c r="E23" s="97" t="s">
        <v>23</v>
      </c>
      <c r="F23" s="97"/>
      <c r="G23" s="94">
        <v>1118.24</v>
      </c>
      <c r="H23" s="94"/>
      <c r="I23" s="23">
        <v>58.86</v>
      </c>
      <c r="J23" s="22"/>
      <c r="K23" s="22"/>
      <c r="L23" s="22"/>
      <c r="M23" s="22"/>
      <c r="N23" s="30">
        <f t="shared" si="0"/>
        <v>1177.0999999999999</v>
      </c>
      <c r="O23" s="31">
        <v>41788</v>
      </c>
      <c r="P23" s="90">
        <v>41758</v>
      </c>
      <c r="Q23" s="90"/>
      <c r="R23" s="90"/>
      <c r="S23" s="33"/>
      <c r="T23" s="33"/>
      <c r="U23" s="33"/>
      <c r="V23" s="34">
        <v>1118.24</v>
      </c>
      <c r="W23" s="21"/>
      <c r="X23" s="16">
        <f t="shared" si="1"/>
        <v>1118.24</v>
      </c>
      <c r="Y23" s="14">
        <f t="shared" si="2"/>
        <v>1118.24</v>
      </c>
      <c r="Z23" s="16">
        <f t="shared" si="3"/>
        <v>0</v>
      </c>
    </row>
    <row r="24" spans="1:26" ht="29.25" customHeight="1" x14ac:dyDescent="0.2">
      <c r="A24" s="27" t="s">
        <v>37</v>
      </c>
      <c r="B24" s="97" t="s">
        <v>20</v>
      </c>
      <c r="C24" s="97"/>
      <c r="D24" s="97"/>
      <c r="E24" s="97" t="s">
        <v>23</v>
      </c>
      <c r="F24" s="97"/>
      <c r="G24" s="94">
        <v>2610.3000000000002</v>
      </c>
      <c r="H24" s="94"/>
      <c r="I24" s="23">
        <v>115.5</v>
      </c>
      <c r="J24" s="22"/>
      <c r="K24" s="22"/>
      <c r="L24" s="22"/>
      <c r="M24" s="22"/>
      <c r="N24" s="30">
        <f t="shared" si="0"/>
        <v>2725.8</v>
      </c>
      <c r="O24" s="31">
        <v>41788</v>
      </c>
      <c r="P24" s="90">
        <v>41758</v>
      </c>
      <c r="Q24" s="90"/>
      <c r="R24" s="90"/>
      <c r="S24" s="33"/>
      <c r="T24" s="33"/>
      <c r="U24" s="33"/>
      <c r="V24" s="34">
        <v>2610.3000000000002</v>
      </c>
      <c r="W24" s="21"/>
      <c r="X24" s="16">
        <f t="shared" si="1"/>
        <v>2610.3000000000002</v>
      </c>
      <c r="Y24" s="14">
        <f t="shared" si="2"/>
        <v>2610.3000000000002</v>
      </c>
      <c r="Z24" s="16">
        <f t="shared" si="3"/>
        <v>0</v>
      </c>
    </row>
    <row r="25" spans="1:26" ht="30" customHeight="1" x14ac:dyDescent="0.2">
      <c r="A25" s="27" t="s">
        <v>38</v>
      </c>
      <c r="B25" s="97" t="s">
        <v>20</v>
      </c>
      <c r="C25" s="97"/>
      <c r="D25" s="97"/>
      <c r="E25" s="97" t="s">
        <v>23</v>
      </c>
      <c r="F25" s="97"/>
      <c r="G25" s="94">
        <v>1565.54</v>
      </c>
      <c r="H25" s="94"/>
      <c r="I25" s="23">
        <v>82.4</v>
      </c>
      <c r="J25" s="22"/>
      <c r="K25" s="22"/>
      <c r="L25" s="22"/>
      <c r="M25" s="22"/>
      <c r="N25" s="30">
        <f t="shared" si="0"/>
        <v>1647.94</v>
      </c>
      <c r="O25" s="35">
        <v>41857</v>
      </c>
      <c r="P25" s="96">
        <v>41887</v>
      </c>
      <c r="Q25" s="96"/>
      <c r="R25" s="96"/>
      <c r="S25" s="33"/>
      <c r="T25" s="33"/>
      <c r="U25" s="33"/>
      <c r="V25" s="34">
        <v>1565.54</v>
      </c>
      <c r="W25" s="21"/>
      <c r="X25" s="16">
        <f t="shared" si="1"/>
        <v>1565.54</v>
      </c>
      <c r="Y25" s="14">
        <f t="shared" si="2"/>
        <v>1565.54</v>
      </c>
      <c r="Z25" s="16">
        <f t="shared" si="3"/>
        <v>0</v>
      </c>
    </row>
    <row r="26" spans="1:26" ht="36" customHeight="1" x14ac:dyDescent="0.2">
      <c r="A26" s="27" t="s">
        <v>39</v>
      </c>
      <c r="B26" s="97" t="s">
        <v>20</v>
      </c>
      <c r="C26" s="97"/>
      <c r="D26" s="97"/>
      <c r="E26" s="97" t="s">
        <v>23</v>
      </c>
      <c r="F26" s="97"/>
      <c r="G26" s="94">
        <v>1341.89</v>
      </c>
      <c r="H26" s="94"/>
      <c r="I26" s="23">
        <v>70.63</v>
      </c>
      <c r="J26" s="22"/>
      <c r="K26" s="22"/>
      <c r="L26" s="22"/>
      <c r="M26" s="22"/>
      <c r="N26" s="30">
        <f t="shared" si="0"/>
        <v>1412.52</v>
      </c>
      <c r="O26" s="31">
        <v>41804</v>
      </c>
      <c r="P26" s="90">
        <v>41774</v>
      </c>
      <c r="Q26" s="90"/>
      <c r="R26" s="90"/>
      <c r="S26" s="33"/>
      <c r="T26" s="33"/>
      <c r="U26" s="33"/>
      <c r="V26" s="34">
        <v>1341.89</v>
      </c>
      <c r="W26" s="21"/>
      <c r="X26" s="16">
        <f t="shared" si="1"/>
        <v>1341.89</v>
      </c>
      <c r="Y26" s="14">
        <f t="shared" si="2"/>
        <v>1341.89</v>
      </c>
      <c r="Z26" s="16">
        <f t="shared" si="3"/>
        <v>0</v>
      </c>
    </row>
    <row r="27" spans="1:26" ht="36" customHeight="1" x14ac:dyDescent="0.2">
      <c r="A27" s="27" t="s">
        <v>40</v>
      </c>
      <c r="B27" s="97" t="s">
        <v>20</v>
      </c>
      <c r="C27" s="97"/>
      <c r="D27" s="97"/>
      <c r="E27" s="97" t="s">
        <v>23</v>
      </c>
      <c r="F27" s="97"/>
      <c r="G27" s="94">
        <v>2236.4899999999998</v>
      </c>
      <c r="H27" s="94"/>
      <c r="I27" s="23">
        <v>117.71</v>
      </c>
      <c r="J27" s="22"/>
      <c r="K27" s="22"/>
      <c r="L27" s="22"/>
      <c r="M27" s="22"/>
      <c r="N27" s="30">
        <f t="shared" si="0"/>
        <v>2354.1999999999998</v>
      </c>
      <c r="O27" s="31">
        <v>41819</v>
      </c>
      <c r="P27" s="90">
        <v>41789</v>
      </c>
      <c r="Q27" s="90"/>
      <c r="R27" s="90"/>
      <c r="S27" s="33"/>
      <c r="T27" s="33"/>
      <c r="U27" s="33"/>
      <c r="V27" s="34">
        <v>2236.4899999999998</v>
      </c>
      <c r="W27" s="21"/>
      <c r="X27" s="16">
        <f t="shared" si="1"/>
        <v>2236.4899999999998</v>
      </c>
      <c r="Y27" s="14">
        <f t="shared" si="2"/>
        <v>2236.4899999999998</v>
      </c>
      <c r="Z27" s="16">
        <f t="shared" si="3"/>
        <v>0</v>
      </c>
    </row>
    <row r="28" spans="1:26" ht="39.75" customHeight="1" x14ac:dyDescent="0.2">
      <c r="A28" s="27" t="s">
        <v>41</v>
      </c>
      <c r="B28" s="97" t="s">
        <v>20</v>
      </c>
      <c r="C28" s="97"/>
      <c r="D28" s="97"/>
      <c r="E28" s="97" t="s">
        <v>23</v>
      </c>
      <c r="F28" s="97"/>
      <c r="G28" s="94">
        <v>2460.13</v>
      </c>
      <c r="H28" s="94"/>
      <c r="I28" s="23">
        <v>129.49</v>
      </c>
      <c r="J28" s="22"/>
      <c r="K28" s="22"/>
      <c r="L28" s="22"/>
      <c r="M28" s="22"/>
      <c r="N28" s="30">
        <f t="shared" si="0"/>
        <v>2589.62</v>
      </c>
      <c r="O28" s="31">
        <v>41833</v>
      </c>
      <c r="P28" s="90">
        <v>41803</v>
      </c>
      <c r="Q28" s="90"/>
      <c r="R28" s="90"/>
      <c r="S28" s="33"/>
      <c r="T28" s="33"/>
      <c r="U28" s="33"/>
      <c r="V28" s="34">
        <v>2460.13</v>
      </c>
      <c r="W28" s="21"/>
      <c r="X28" s="16">
        <f t="shared" si="1"/>
        <v>2460.13</v>
      </c>
      <c r="Y28" s="14">
        <f t="shared" si="2"/>
        <v>2460.13</v>
      </c>
      <c r="Z28" s="16">
        <f t="shared" si="3"/>
        <v>0</v>
      </c>
    </row>
    <row r="29" spans="1:26" ht="34.5" customHeight="1" x14ac:dyDescent="0.2">
      <c r="A29" s="27" t="s">
        <v>42</v>
      </c>
      <c r="B29" s="97" t="s">
        <v>20</v>
      </c>
      <c r="C29" s="97"/>
      <c r="D29" s="97"/>
      <c r="E29" s="97" t="s">
        <v>23</v>
      </c>
      <c r="F29" s="97"/>
      <c r="G29" s="94">
        <v>2012.84</v>
      </c>
      <c r="H29" s="94"/>
      <c r="I29" s="23">
        <v>105.94</v>
      </c>
      <c r="J29" s="22"/>
      <c r="K29" s="22"/>
      <c r="L29" s="22"/>
      <c r="M29" s="22"/>
      <c r="N29" s="30">
        <f t="shared" si="0"/>
        <v>2118.7799999999997</v>
      </c>
      <c r="O29" s="31">
        <v>41850</v>
      </c>
      <c r="P29" s="90">
        <v>41820</v>
      </c>
      <c r="Q29" s="90"/>
      <c r="R29" s="90"/>
      <c r="S29" s="33"/>
      <c r="T29" s="33"/>
      <c r="U29" s="33"/>
      <c r="V29" s="34">
        <v>2012.84</v>
      </c>
      <c r="W29" s="21"/>
      <c r="X29" s="16">
        <f t="shared" si="1"/>
        <v>2012.84</v>
      </c>
      <c r="Y29" s="14">
        <f t="shared" si="2"/>
        <v>2012.84</v>
      </c>
      <c r="Z29" s="16">
        <f t="shared" si="3"/>
        <v>0</v>
      </c>
    </row>
    <row r="30" spans="1:26" ht="27" customHeight="1" x14ac:dyDescent="0.2">
      <c r="A30" s="27" t="s">
        <v>43</v>
      </c>
      <c r="B30" s="97" t="s">
        <v>20</v>
      </c>
      <c r="C30" s="97"/>
      <c r="D30" s="97"/>
      <c r="E30" s="97" t="s">
        <v>23</v>
      </c>
      <c r="F30" s="97"/>
      <c r="G30" s="94">
        <v>2236.4899999999998</v>
      </c>
      <c r="H30" s="94"/>
      <c r="I30" s="23">
        <v>117.71</v>
      </c>
      <c r="J30" s="22"/>
      <c r="K30" s="22"/>
      <c r="L30" s="22"/>
      <c r="M30" s="22"/>
      <c r="N30" s="30">
        <f t="shared" si="0"/>
        <v>2354.1999999999998</v>
      </c>
      <c r="O30" s="31">
        <v>41865</v>
      </c>
      <c r="P30" s="90">
        <v>41835</v>
      </c>
      <c r="Q30" s="90"/>
      <c r="R30" s="90"/>
      <c r="S30" s="33"/>
      <c r="T30" s="33"/>
      <c r="U30" s="33"/>
      <c r="V30" s="34">
        <v>2236.4899999999998</v>
      </c>
      <c r="W30" s="21"/>
      <c r="X30" s="16">
        <f t="shared" si="1"/>
        <v>2236.4899999999998</v>
      </c>
      <c r="Y30" s="14">
        <f t="shared" si="2"/>
        <v>2236.4899999999998</v>
      </c>
      <c r="Z30" s="16">
        <f t="shared" si="3"/>
        <v>0</v>
      </c>
    </row>
    <row r="31" spans="1:26" ht="30.75" customHeight="1" x14ac:dyDescent="0.2">
      <c r="A31" s="27" t="s">
        <v>44</v>
      </c>
      <c r="B31" s="97" t="s">
        <v>20</v>
      </c>
      <c r="C31" s="97"/>
      <c r="D31" s="97"/>
      <c r="E31" s="97" t="s">
        <v>23</v>
      </c>
      <c r="F31" s="97"/>
      <c r="G31" s="94">
        <v>2907.43</v>
      </c>
      <c r="H31" s="94"/>
      <c r="I31" s="23">
        <v>153.03</v>
      </c>
      <c r="J31" s="22"/>
      <c r="K31" s="22"/>
      <c r="L31" s="22"/>
      <c r="M31" s="22"/>
      <c r="N31" s="30">
        <f t="shared" si="0"/>
        <v>3060.46</v>
      </c>
      <c r="O31" s="31">
        <v>41881</v>
      </c>
      <c r="P31" s="90">
        <v>41851</v>
      </c>
      <c r="Q31" s="90"/>
      <c r="R31" s="90"/>
      <c r="S31" s="33"/>
      <c r="T31" s="33"/>
      <c r="U31" s="33"/>
      <c r="V31" s="34">
        <v>2907.43</v>
      </c>
      <c r="W31" s="21"/>
      <c r="X31" s="16">
        <f t="shared" si="1"/>
        <v>2907.43</v>
      </c>
      <c r="Y31" s="14">
        <f t="shared" si="2"/>
        <v>2907.43</v>
      </c>
      <c r="Z31" s="16">
        <f t="shared" si="3"/>
        <v>0</v>
      </c>
    </row>
    <row r="32" spans="1:26" ht="37.5" customHeight="1" x14ac:dyDescent="0.2">
      <c r="A32" s="27" t="s">
        <v>45</v>
      </c>
      <c r="B32" s="97" t="s">
        <v>20</v>
      </c>
      <c r="C32" s="97"/>
      <c r="D32" s="97"/>
      <c r="E32" s="97" t="s">
        <v>23</v>
      </c>
      <c r="F32" s="97"/>
      <c r="G32" s="94">
        <v>2460.13</v>
      </c>
      <c r="H32" s="94"/>
      <c r="I32" s="23">
        <v>129.49</v>
      </c>
      <c r="J32" s="22"/>
      <c r="K32" s="22"/>
      <c r="L32" s="22"/>
      <c r="M32" s="22"/>
      <c r="N32" s="30">
        <f t="shared" si="0"/>
        <v>2589.62</v>
      </c>
      <c r="O32" s="31">
        <v>41896</v>
      </c>
      <c r="P32" s="90">
        <v>41866</v>
      </c>
      <c r="Q32" s="90"/>
      <c r="R32" s="90"/>
      <c r="S32" s="33"/>
      <c r="T32" s="33"/>
      <c r="U32" s="33"/>
      <c r="V32" s="34">
        <v>2460.13</v>
      </c>
      <c r="W32" s="21"/>
      <c r="X32" s="16">
        <f t="shared" si="1"/>
        <v>2460.13</v>
      </c>
      <c r="Y32" s="14">
        <f t="shared" si="2"/>
        <v>2460.13</v>
      </c>
      <c r="Z32" s="16">
        <f t="shared" si="3"/>
        <v>0</v>
      </c>
    </row>
    <row r="33" spans="1:26" ht="27.75" customHeight="1" x14ac:dyDescent="0.2">
      <c r="A33" s="27" t="s">
        <v>46</v>
      </c>
      <c r="B33" s="97" t="s">
        <v>20</v>
      </c>
      <c r="C33" s="97"/>
      <c r="D33" s="97"/>
      <c r="E33" s="97" t="s">
        <v>23</v>
      </c>
      <c r="F33" s="97"/>
      <c r="G33" s="94">
        <v>1356.41</v>
      </c>
      <c r="H33" s="94"/>
      <c r="I33" s="23">
        <v>71.39</v>
      </c>
      <c r="J33" s="22"/>
      <c r="K33" s="22"/>
      <c r="L33" s="22"/>
      <c r="M33" s="22"/>
      <c r="N33" s="30">
        <f t="shared" si="0"/>
        <v>1427.8000000000002</v>
      </c>
      <c r="O33" s="31">
        <v>41896</v>
      </c>
      <c r="P33" s="90">
        <v>41866</v>
      </c>
      <c r="Q33" s="90"/>
      <c r="R33" s="90"/>
      <c r="S33" s="33"/>
      <c r="T33" s="33"/>
      <c r="U33" s="33"/>
      <c r="V33" s="34">
        <v>1356.41</v>
      </c>
      <c r="W33" s="21"/>
      <c r="X33" s="16">
        <f t="shared" si="1"/>
        <v>1356.41</v>
      </c>
      <c r="Y33" s="14">
        <f t="shared" si="2"/>
        <v>1356.41</v>
      </c>
      <c r="Z33" s="16">
        <f t="shared" si="3"/>
        <v>0</v>
      </c>
    </row>
    <row r="34" spans="1:26" ht="27.75" customHeight="1" x14ac:dyDescent="0.2">
      <c r="A34" s="27" t="s">
        <v>47</v>
      </c>
      <c r="B34" s="97" t="s">
        <v>20</v>
      </c>
      <c r="C34" s="97"/>
      <c r="D34" s="97"/>
      <c r="E34" s="97" t="s">
        <v>23</v>
      </c>
      <c r="F34" s="97"/>
      <c r="G34" s="94">
        <v>2683.78</v>
      </c>
      <c r="H34" s="94"/>
      <c r="I34" s="23">
        <v>141.26</v>
      </c>
      <c r="J34" s="22"/>
      <c r="K34" s="22"/>
      <c r="L34" s="22"/>
      <c r="M34" s="22"/>
      <c r="N34" s="30">
        <f t="shared" si="0"/>
        <v>2825.04</v>
      </c>
      <c r="O34" s="31">
        <v>41912</v>
      </c>
      <c r="P34" s="90">
        <v>41882</v>
      </c>
      <c r="Q34" s="90"/>
      <c r="R34" s="90"/>
      <c r="S34" s="33"/>
      <c r="T34" s="33"/>
      <c r="U34" s="33"/>
      <c r="V34" s="34">
        <v>2683.78</v>
      </c>
      <c r="W34" s="21"/>
      <c r="X34" s="16">
        <f t="shared" si="1"/>
        <v>2683.78</v>
      </c>
      <c r="Y34" s="14">
        <f t="shared" si="2"/>
        <v>2683.78</v>
      </c>
      <c r="Z34" s="16">
        <f t="shared" si="3"/>
        <v>0</v>
      </c>
    </row>
    <row r="35" spans="1:26" ht="36" customHeight="1" x14ac:dyDescent="0.2">
      <c r="A35" s="27" t="s">
        <v>48</v>
      </c>
      <c r="B35" s="97" t="s">
        <v>20</v>
      </c>
      <c r="C35" s="97"/>
      <c r="D35" s="97"/>
      <c r="E35" s="97" t="s">
        <v>23</v>
      </c>
      <c r="F35" s="97"/>
      <c r="G35" s="94">
        <v>2236.4899999999998</v>
      </c>
      <c r="H35" s="94"/>
      <c r="I35" s="23">
        <v>117.71</v>
      </c>
      <c r="J35" s="22"/>
      <c r="K35" s="22"/>
      <c r="L35" s="22"/>
      <c r="M35" s="22"/>
      <c r="N35" s="30">
        <f t="shared" si="0"/>
        <v>2354.1999999999998</v>
      </c>
      <c r="O35" s="37">
        <v>41927</v>
      </c>
      <c r="P35" s="90">
        <v>41897</v>
      </c>
      <c r="Q35" s="90"/>
      <c r="R35" s="31"/>
      <c r="S35" s="33"/>
      <c r="T35" s="33"/>
      <c r="U35" s="33"/>
      <c r="V35" s="34">
        <v>2236.4899999999998</v>
      </c>
      <c r="W35" s="21"/>
      <c r="X35" s="16">
        <f t="shared" si="1"/>
        <v>2236.4899999999998</v>
      </c>
      <c r="Y35" s="14">
        <f t="shared" si="2"/>
        <v>2236.4899999999998</v>
      </c>
      <c r="Z35" s="16">
        <f t="shared" si="3"/>
        <v>0</v>
      </c>
    </row>
    <row r="36" spans="1:26" ht="33" customHeight="1" x14ac:dyDescent="0.2">
      <c r="A36" s="27" t="s">
        <v>49</v>
      </c>
      <c r="B36" s="97" t="s">
        <v>20</v>
      </c>
      <c r="C36" s="97"/>
      <c r="D36" s="97"/>
      <c r="E36" s="97" t="s">
        <v>23</v>
      </c>
      <c r="F36" s="97"/>
      <c r="G36" s="94">
        <v>2589.5100000000002</v>
      </c>
      <c r="H36" s="94"/>
      <c r="I36" s="23">
        <v>136.29</v>
      </c>
      <c r="J36" s="22"/>
      <c r="K36" s="22"/>
      <c r="L36" s="22"/>
      <c r="M36" s="22"/>
      <c r="N36" s="30">
        <f t="shared" si="0"/>
        <v>2725.8</v>
      </c>
      <c r="O36" s="37">
        <v>41927</v>
      </c>
      <c r="P36" s="90">
        <v>41897</v>
      </c>
      <c r="Q36" s="90"/>
      <c r="R36" s="90"/>
      <c r="S36" s="33"/>
      <c r="T36" s="33"/>
      <c r="U36" s="33"/>
      <c r="V36" s="34">
        <v>2589.5100000000002</v>
      </c>
      <c r="W36" s="21"/>
      <c r="X36" s="16">
        <f t="shared" si="1"/>
        <v>2589.5100000000002</v>
      </c>
      <c r="Y36" s="14">
        <f t="shared" si="2"/>
        <v>2589.5100000000002</v>
      </c>
      <c r="Z36" s="16">
        <f t="shared" si="3"/>
        <v>0</v>
      </c>
    </row>
    <row r="37" spans="1:26" ht="37.5" customHeight="1" x14ac:dyDescent="0.2">
      <c r="A37" s="27" t="s">
        <v>50</v>
      </c>
      <c r="B37" s="97" t="s">
        <v>20</v>
      </c>
      <c r="C37" s="97"/>
      <c r="D37" s="97"/>
      <c r="E37" s="97" t="s">
        <v>23</v>
      </c>
      <c r="F37" s="97"/>
      <c r="G37" s="94">
        <v>2683.78</v>
      </c>
      <c r="H37" s="94"/>
      <c r="I37" s="23">
        <v>141.26</v>
      </c>
      <c r="J37" s="22"/>
      <c r="K37" s="22"/>
      <c r="L37" s="22"/>
      <c r="M37" s="22"/>
      <c r="N37" s="30">
        <f t="shared" si="0"/>
        <v>2825.04</v>
      </c>
      <c r="O37" s="37">
        <v>41942</v>
      </c>
      <c r="P37" s="90">
        <v>41912</v>
      </c>
      <c r="Q37" s="90"/>
      <c r="R37" s="90"/>
      <c r="S37" s="33"/>
      <c r="T37" s="33"/>
      <c r="U37" s="33"/>
      <c r="V37" s="34">
        <v>2683.78</v>
      </c>
      <c r="W37" s="21"/>
      <c r="X37" s="16">
        <f t="shared" si="1"/>
        <v>2683.78</v>
      </c>
      <c r="Y37" s="14">
        <f t="shared" si="2"/>
        <v>2683.78</v>
      </c>
      <c r="Z37" s="16">
        <f t="shared" si="3"/>
        <v>0</v>
      </c>
    </row>
    <row r="38" spans="1:26" ht="31.5" customHeight="1" x14ac:dyDescent="0.2">
      <c r="A38" s="27" t="s">
        <v>51</v>
      </c>
      <c r="B38" s="97" t="s">
        <v>20</v>
      </c>
      <c r="C38" s="97"/>
      <c r="D38" s="97"/>
      <c r="E38" s="97" t="s">
        <v>52</v>
      </c>
      <c r="F38" s="97"/>
      <c r="G38" s="94">
        <v>2460.13</v>
      </c>
      <c r="H38" s="94"/>
      <c r="I38" s="23">
        <v>129.49</v>
      </c>
      <c r="J38" s="22"/>
      <c r="K38" s="22"/>
      <c r="L38" s="22"/>
      <c r="M38" s="22"/>
      <c r="N38" s="30">
        <f t="shared" si="0"/>
        <v>2589.62</v>
      </c>
      <c r="O38" s="37">
        <v>41957</v>
      </c>
      <c r="P38" s="108">
        <v>41927</v>
      </c>
      <c r="Q38" s="108"/>
      <c r="R38" s="108"/>
      <c r="S38" s="33"/>
      <c r="T38" s="33"/>
      <c r="U38" s="33"/>
      <c r="V38" s="34">
        <v>2460.13</v>
      </c>
      <c r="W38" s="21"/>
      <c r="X38" s="16">
        <f t="shared" si="1"/>
        <v>2460.13</v>
      </c>
      <c r="Y38" s="14">
        <f t="shared" si="2"/>
        <v>2460.13</v>
      </c>
      <c r="Z38" s="16">
        <f t="shared" si="3"/>
        <v>0</v>
      </c>
    </row>
    <row r="39" spans="1:26" ht="28.5" customHeight="1" x14ac:dyDescent="0.2">
      <c r="A39" s="27" t="s">
        <v>53</v>
      </c>
      <c r="B39" s="97" t="s">
        <v>20</v>
      </c>
      <c r="C39" s="97"/>
      <c r="D39" s="97"/>
      <c r="E39" s="97" t="s">
        <v>23</v>
      </c>
      <c r="F39" s="97"/>
      <c r="G39" s="94">
        <v>2907.43</v>
      </c>
      <c r="H39" s="94"/>
      <c r="I39" s="23">
        <v>153.03</v>
      </c>
      <c r="J39" s="22"/>
      <c r="K39" s="22"/>
      <c r="L39" s="22"/>
      <c r="M39" s="22"/>
      <c r="N39" s="30">
        <f t="shared" si="0"/>
        <v>3060.46</v>
      </c>
      <c r="O39" s="37">
        <v>41973</v>
      </c>
      <c r="P39" s="108">
        <v>41943</v>
      </c>
      <c r="Q39" s="108"/>
      <c r="R39" s="108"/>
      <c r="S39" s="33"/>
      <c r="T39" s="33"/>
      <c r="U39" s="33"/>
      <c r="V39" s="34">
        <v>2907.43</v>
      </c>
      <c r="W39" s="21"/>
      <c r="X39" s="16">
        <f t="shared" si="1"/>
        <v>2907.43</v>
      </c>
      <c r="Y39" s="14">
        <f t="shared" si="2"/>
        <v>2907.43</v>
      </c>
      <c r="Z39" s="16">
        <f t="shared" si="3"/>
        <v>0</v>
      </c>
    </row>
    <row r="40" spans="1:26" ht="32.25" customHeight="1" x14ac:dyDescent="0.2">
      <c r="A40" s="27" t="s">
        <v>54</v>
      </c>
      <c r="B40" s="97" t="s">
        <v>20</v>
      </c>
      <c r="C40" s="97"/>
      <c r="D40" s="97"/>
      <c r="E40" s="97" t="s">
        <v>23</v>
      </c>
      <c r="F40" s="97"/>
      <c r="G40" s="94">
        <v>2010.94</v>
      </c>
      <c r="H40" s="94"/>
      <c r="I40" s="23">
        <v>105.84</v>
      </c>
      <c r="J40" s="22"/>
      <c r="K40" s="22"/>
      <c r="L40" s="22"/>
      <c r="M40" s="22"/>
      <c r="N40" s="30">
        <f t="shared" ref="N40:N71" si="4">+G40+I40+J40+K40+L40+M40</f>
        <v>2116.7800000000002</v>
      </c>
      <c r="O40" s="37">
        <v>41988</v>
      </c>
      <c r="P40" s="108">
        <v>41958</v>
      </c>
      <c r="Q40" s="108"/>
      <c r="R40" s="108"/>
      <c r="S40" s="33"/>
      <c r="T40" s="33"/>
      <c r="U40" s="33"/>
      <c r="V40" s="34">
        <v>2010.94</v>
      </c>
      <c r="W40" s="21"/>
      <c r="X40" s="16">
        <f t="shared" ref="X40:X74" si="5">+S40+T40+U40+V40</f>
        <v>2010.94</v>
      </c>
      <c r="Y40" s="14">
        <f t="shared" ref="Y40:Y74" si="6">+G40</f>
        <v>2010.94</v>
      </c>
      <c r="Z40" s="16">
        <f t="shared" ref="Z40:Z71" si="7">+X40-Y40</f>
        <v>0</v>
      </c>
    </row>
    <row r="41" spans="1:26" ht="31.5" customHeight="1" x14ac:dyDescent="0.2">
      <c r="A41" s="27" t="s">
        <v>55</v>
      </c>
      <c r="B41" s="97" t="s">
        <v>20</v>
      </c>
      <c r="C41" s="97"/>
      <c r="D41" s="97"/>
      <c r="E41" s="97" t="s">
        <v>23</v>
      </c>
      <c r="F41" s="97"/>
      <c r="G41" s="94">
        <v>2460.13</v>
      </c>
      <c r="H41" s="94"/>
      <c r="I41" s="23">
        <v>129.49</v>
      </c>
      <c r="J41" s="22"/>
      <c r="K41" s="22"/>
      <c r="L41" s="22"/>
      <c r="M41" s="22"/>
      <c r="N41" s="30">
        <f t="shared" si="4"/>
        <v>2589.62</v>
      </c>
      <c r="O41" s="37">
        <v>42003</v>
      </c>
      <c r="P41" s="108">
        <v>41973</v>
      </c>
      <c r="Q41" s="108"/>
      <c r="R41" s="108"/>
      <c r="S41" s="33"/>
      <c r="T41" s="33"/>
      <c r="U41" s="33"/>
      <c r="V41" s="34">
        <v>2460.13</v>
      </c>
      <c r="W41" s="21"/>
      <c r="X41" s="16">
        <f t="shared" si="5"/>
        <v>2460.13</v>
      </c>
      <c r="Y41" s="14">
        <f t="shared" si="6"/>
        <v>2460.13</v>
      </c>
      <c r="Z41" s="16">
        <f t="shared" si="7"/>
        <v>0</v>
      </c>
    </row>
    <row r="42" spans="1:26" ht="39.75" customHeight="1" x14ac:dyDescent="0.2">
      <c r="A42" s="27" t="s">
        <v>286</v>
      </c>
      <c r="B42" s="97" t="s">
        <v>20</v>
      </c>
      <c r="C42" s="97"/>
      <c r="D42" s="97"/>
      <c r="E42" s="97" t="s">
        <v>23</v>
      </c>
      <c r="F42" s="97"/>
      <c r="G42" s="94">
        <v>2236.4899999999998</v>
      </c>
      <c r="H42" s="94"/>
      <c r="I42" s="23">
        <v>117.71</v>
      </c>
      <c r="J42" s="22"/>
      <c r="K42" s="22"/>
      <c r="L42" s="22"/>
      <c r="M42" s="22"/>
      <c r="N42" s="30">
        <f t="shared" si="4"/>
        <v>2354.1999999999998</v>
      </c>
      <c r="O42" s="31">
        <v>42018</v>
      </c>
      <c r="P42" s="108">
        <v>41988</v>
      </c>
      <c r="Q42" s="108"/>
      <c r="R42" s="108"/>
      <c r="S42" s="33"/>
      <c r="T42" s="33"/>
      <c r="U42" s="33"/>
      <c r="V42" s="34">
        <v>2236.4899999999998</v>
      </c>
      <c r="W42" s="21"/>
      <c r="X42" s="16">
        <f t="shared" si="5"/>
        <v>2236.4899999999998</v>
      </c>
      <c r="Y42" s="14">
        <f t="shared" si="6"/>
        <v>2236.4899999999998</v>
      </c>
      <c r="Z42" s="16">
        <f t="shared" si="7"/>
        <v>0</v>
      </c>
    </row>
    <row r="43" spans="1:26" ht="34.5" customHeight="1" x14ac:dyDescent="0.2">
      <c r="A43" s="27" t="s">
        <v>56</v>
      </c>
      <c r="B43" s="97" t="s">
        <v>20</v>
      </c>
      <c r="C43" s="97"/>
      <c r="D43" s="97"/>
      <c r="E43" s="97" t="s">
        <v>23</v>
      </c>
      <c r="F43" s="97"/>
      <c r="G43" s="94">
        <v>2012.84</v>
      </c>
      <c r="H43" s="94"/>
      <c r="I43" s="23">
        <v>105.94</v>
      </c>
      <c r="J43" s="22"/>
      <c r="K43" s="22"/>
      <c r="L43" s="22"/>
      <c r="M43" s="22"/>
      <c r="N43" s="30">
        <f t="shared" si="4"/>
        <v>2118.7799999999997</v>
      </c>
      <c r="O43" s="31">
        <v>42033</v>
      </c>
      <c r="P43" s="108">
        <v>42003</v>
      </c>
      <c r="Q43" s="108"/>
      <c r="R43" s="108"/>
      <c r="S43" s="33"/>
      <c r="T43" s="33"/>
      <c r="U43" s="33"/>
      <c r="V43" s="34">
        <v>2012.84</v>
      </c>
      <c r="W43" s="21"/>
      <c r="X43" s="16">
        <f t="shared" si="5"/>
        <v>2012.84</v>
      </c>
      <c r="Y43" s="14">
        <f t="shared" si="6"/>
        <v>2012.84</v>
      </c>
      <c r="Z43" s="16">
        <f t="shared" si="7"/>
        <v>0</v>
      </c>
    </row>
    <row r="44" spans="1:26" ht="41.25" customHeight="1" x14ac:dyDescent="0.2">
      <c r="A44" s="27" t="s">
        <v>57</v>
      </c>
      <c r="B44" s="97" t="s">
        <v>20</v>
      </c>
      <c r="C44" s="97"/>
      <c r="D44" s="97"/>
      <c r="E44" s="97" t="s">
        <v>23</v>
      </c>
      <c r="F44" s="97"/>
      <c r="G44" s="94">
        <v>3945.92</v>
      </c>
      <c r="H44" s="94"/>
      <c r="I44" s="23">
        <v>207.68</v>
      </c>
      <c r="J44" s="22"/>
      <c r="K44" s="22"/>
      <c r="L44" s="22"/>
      <c r="M44" s="22"/>
      <c r="N44" s="30">
        <f t="shared" si="4"/>
        <v>4153.6000000000004</v>
      </c>
      <c r="O44" s="31">
        <v>42033</v>
      </c>
      <c r="P44" s="108">
        <v>42003</v>
      </c>
      <c r="Q44" s="108"/>
      <c r="R44" s="108"/>
      <c r="S44" s="33"/>
      <c r="T44" s="33"/>
      <c r="U44" s="33"/>
      <c r="V44" s="34">
        <v>3945.92</v>
      </c>
      <c r="W44" s="21"/>
      <c r="X44" s="16">
        <f t="shared" si="5"/>
        <v>3945.92</v>
      </c>
      <c r="Y44" s="14">
        <f t="shared" si="6"/>
        <v>3945.92</v>
      </c>
      <c r="Z44" s="16">
        <f t="shared" si="7"/>
        <v>0</v>
      </c>
    </row>
    <row r="45" spans="1:26" ht="36" customHeight="1" x14ac:dyDescent="0.2">
      <c r="A45" s="27" t="s">
        <v>58</v>
      </c>
      <c r="B45" s="97" t="s">
        <v>20</v>
      </c>
      <c r="C45" s="97"/>
      <c r="D45" s="97"/>
      <c r="E45" s="97" t="s">
        <v>23</v>
      </c>
      <c r="F45" s="97"/>
      <c r="G45" s="94">
        <v>2012.84</v>
      </c>
      <c r="H45" s="94"/>
      <c r="I45" s="23">
        <v>105.94</v>
      </c>
      <c r="J45" s="22"/>
      <c r="K45" s="22"/>
      <c r="L45" s="22"/>
      <c r="M45" s="22"/>
      <c r="N45" s="30">
        <f t="shared" si="4"/>
        <v>2118.7799999999997</v>
      </c>
      <c r="O45" s="31">
        <v>42049</v>
      </c>
      <c r="P45" s="90">
        <v>42019</v>
      </c>
      <c r="Q45" s="90"/>
      <c r="R45" s="90"/>
      <c r="S45" s="33"/>
      <c r="T45" s="33"/>
      <c r="U45" s="33"/>
      <c r="V45" s="34">
        <v>2012.84</v>
      </c>
      <c r="W45" s="21"/>
      <c r="X45" s="16">
        <f t="shared" si="5"/>
        <v>2012.84</v>
      </c>
      <c r="Y45" s="14">
        <f t="shared" si="6"/>
        <v>2012.84</v>
      </c>
      <c r="Z45" s="16">
        <f t="shared" si="7"/>
        <v>0</v>
      </c>
    </row>
    <row r="46" spans="1:26" ht="38.25" customHeight="1" x14ac:dyDescent="0.2">
      <c r="A46" s="27" t="s">
        <v>59</v>
      </c>
      <c r="B46" s="97" t="s">
        <v>20</v>
      </c>
      <c r="C46" s="97"/>
      <c r="D46" s="97"/>
      <c r="E46" s="97" t="s">
        <v>23</v>
      </c>
      <c r="F46" s="97"/>
      <c r="G46" s="94">
        <v>2012.84</v>
      </c>
      <c r="H46" s="94"/>
      <c r="I46" s="23">
        <v>105.94</v>
      </c>
      <c r="J46" s="22"/>
      <c r="K46" s="22"/>
      <c r="L46" s="22"/>
      <c r="M46" s="22"/>
      <c r="N46" s="30">
        <f t="shared" si="4"/>
        <v>2118.7799999999997</v>
      </c>
      <c r="O46" s="35">
        <v>42038</v>
      </c>
      <c r="P46" s="90">
        <v>42035</v>
      </c>
      <c r="Q46" s="90"/>
      <c r="R46" s="90"/>
      <c r="S46" s="33"/>
      <c r="T46" s="33"/>
      <c r="U46" s="33"/>
      <c r="V46" s="34">
        <v>2012.84</v>
      </c>
      <c r="W46" s="21"/>
      <c r="X46" s="16">
        <f t="shared" si="5"/>
        <v>2012.84</v>
      </c>
      <c r="Y46" s="14">
        <f t="shared" si="6"/>
        <v>2012.84</v>
      </c>
      <c r="Z46" s="16">
        <f t="shared" si="7"/>
        <v>0</v>
      </c>
    </row>
    <row r="47" spans="1:26" ht="36" customHeight="1" x14ac:dyDescent="0.2">
      <c r="A47" s="27" t="s">
        <v>60</v>
      </c>
      <c r="B47" s="97" t="s">
        <v>20</v>
      </c>
      <c r="C47" s="97"/>
      <c r="D47" s="97"/>
      <c r="E47" s="97" t="s">
        <v>23</v>
      </c>
      <c r="F47" s="97"/>
      <c r="G47" s="94">
        <v>2012.84</v>
      </c>
      <c r="H47" s="94"/>
      <c r="I47" s="23">
        <v>105.94</v>
      </c>
      <c r="J47" s="22"/>
      <c r="K47" s="22"/>
      <c r="L47" s="22"/>
      <c r="M47" s="22"/>
      <c r="N47" s="30">
        <f t="shared" si="4"/>
        <v>2118.7799999999997</v>
      </c>
      <c r="O47" s="31">
        <v>42080</v>
      </c>
      <c r="P47" s="90">
        <v>42050</v>
      </c>
      <c r="Q47" s="90"/>
      <c r="R47" s="90"/>
      <c r="S47" s="33"/>
      <c r="T47" s="33"/>
      <c r="U47" s="33"/>
      <c r="V47" s="34">
        <v>2012.84</v>
      </c>
      <c r="W47" s="21"/>
      <c r="X47" s="16">
        <f t="shared" si="5"/>
        <v>2012.84</v>
      </c>
      <c r="Y47" s="14">
        <f t="shared" si="6"/>
        <v>2012.84</v>
      </c>
      <c r="Z47" s="16">
        <f t="shared" si="7"/>
        <v>0</v>
      </c>
    </row>
    <row r="48" spans="1:26" ht="33" customHeight="1" x14ac:dyDescent="0.2">
      <c r="A48" s="27" t="s">
        <v>61</v>
      </c>
      <c r="B48" s="97" t="s">
        <v>20</v>
      </c>
      <c r="C48" s="97"/>
      <c r="D48" s="97"/>
      <c r="E48" s="97" t="s">
        <v>23</v>
      </c>
      <c r="F48" s="97"/>
      <c r="G48" s="94">
        <v>2236.4899999999998</v>
      </c>
      <c r="H48" s="94"/>
      <c r="I48" s="23">
        <v>117.71</v>
      </c>
      <c r="J48" s="22"/>
      <c r="K48" s="22"/>
      <c r="L48" s="22"/>
      <c r="M48" s="22"/>
      <c r="N48" s="30">
        <f t="shared" si="4"/>
        <v>2354.1999999999998</v>
      </c>
      <c r="O48" s="31">
        <v>42108</v>
      </c>
      <c r="P48" s="90">
        <v>42078</v>
      </c>
      <c r="Q48" s="90"/>
      <c r="R48" s="90"/>
      <c r="S48" s="33"/>
      <c r="T48" s="33"/>
      <c r="U48" s="33"/>
      <c r="V48" s="34">
        <v>2236.4899999999998</v>
      </c>
      <c r="W48" s="21"/>
      <c r="X48" s="16">
        <f t="shared" si="5"/>
        <v>2236.4899999999998</v>
      </c>
      <c r="Y48" s="14">
        <f t="shared" si="6"/>
        <v>2236.4899999999998</v>
      </c>
      <c r="Z48" s="16">
        <f t="shared" si="7"/>
        <v>0</v>
      </c>
    </row>
    <row r="49" spans="1:51" ht="36" customHeight="1" x14ac:dyDescent="0.2">
      <c r="A49" s="27" t="s">
        <v>62</v>
      </c>
      <c r="B49" s="97" t="s">
        <v>20</v>
      </c>
      <c r="C49" s="97"/>
      <c r="D49" s="97"/>
      <c r="E49" s="97" t="s">
        <v>23</v>
      </c>
      <c r="F49" s="97"/>
      <c r="G49" s="94">
        <v>2236.4899999999998</v>
      </c>
      <c r="H49" s="94"/>
      <c r="I49" s="23">
        <v>117.71</v>
      </c>
      <c r="J49" s="22"/>
      <c r="K49" s="22"/>
      <c r="L49" s="22"/>
      <c r="M49" s="22"/>
      <c r="N49" s="30">
        <f t="shared" si="4"/>
        <v>2354.1999999999998</v>
      </c>
      <c r="O49" s="31">
        <v>42139</v>
      </c>
      <c r="P49" s="90">
        <v>42109</v>
      </c>
      <c r="Q49" s="90"/>
      <c r="R49" s="90"/>
      <c r="S49" s="33"/>
      <c r="T49" s="33"/>
      <c r="U49" s="33"/>
      <c r="V49" s="34">
        <v>2236.4899999999998</v>
      </c>
      <c r="W49" s="21"/>
      <c r="X49" s="16">
        <f t="shared" si="5"/>
        <v>2236.4899999999998</v>
      </c>
      <c r="Y49" s="14">
        <f t="shared" si="6"/>
        <v>2236.4899999999998</v>
      </c>
      <c r="Z49" s="16">
        <f t="shared" si="7"/>
        <v>0</v>
      </c>
    </row>
    <row r="50" spans="1:51" ht="23.25" customHeight="1" x14ac:dyDescent="0.2">
      <c r="A50" s="27" t="s">
        <v>63</v>
      </c>
      <c r="B50" s="97" t="s">
        <v>20</v>
      </c>
      <c r="C50" s="97"/>
      <c r="D50" s="97"/>
      <c r="E50" s="97" t="s">
        <v>23</v>
      </c>
      <c r="F50" s="97"/>
      <c r="G50" s="94">
        <v>2244.75</v>
      </c>
      <c r="H50" s="94"/>
      <c r="I50" s="23">
        <v>118.15</v>
      </c>
      <c r="J50" s="22"/>
      <c r="K50" s="22"/>
      <c r="L50" s="22"/>
      <c r="M50" s="22"/>
      <c r="N50" s="30">
        <f t="shared" si="4"/>
        <v>2362.9</v>
      </c>
      <c r="O50" s="31">
        <v>42139</v>
      </c>
      <c r="P50" s="90">
        <v>42109</v>
      </c>
      <c r="Q50" s="90"/>
      <c r="R50" s="90"/>
      <c r="S50" s="33"/>
      <c r="T50" s="33"/>
      <c r="U50" s="33"/>
      <c r="V50" s="34">
        <v>2244.75</v>
      </c>
      <c r="W50" s="21"/>
      <c r="X50" s="16">
        <f t="shared" si="5"/>
        <v>2244.75</v>
      </c>
      <c r="Y50" s="14">
        <f t="shared" si="6"/>
        <v>2244.75</v>
      </c>
      <c r="Z50" s="16">
        <f t="shared" si="7"/>
        <v>0</v>
      </c>
    </row>
    <row r="51" spans="1:51" ht="34.5" customHeight="1" x14ac:dyDescent="0.2">
      <c r="A51" s="27" t="s">
        <v>64</v>
      </c>
      <c r="B51" s="97" t="s">
        <v>20</v>
      </c>
      <c r="C51" s="97"/>
      <c r="D51" s="97"/>
      <c r="E51" s="97" t="s">
        <v>23</v>
      </c>
      <c r="F51" s="97"/>
      <c r="G51" s="94">
        <v>3034.9</v>
      </c>
      <c r="H51" s="94"/>
      <c r="I51" s="23">
        <v>159.74</v>
      </c>
      <c r="J51" s="22"/>
      <c r="K51" s="22"/>
      <c r="L51" s="22"/>
      <c r="M51" s="22"/>
      <c r="N51" s="30">
        <f t="shared" si="4"/>
        <v>3194.6400000000003</v>
      </c>
      <c r="O51" s="31">
        <v>42154</v>
      </c>
      <c r="P51" s="90">
        <v>42124</v>
      </c>
      <c r="Q51" s="90"/>
      <c r="R51" s="90"/>
      <c r="S51" s="33"/>
      <c r="T51" s="33"/>
      <c r="U51" s="33"/>
      <c r="V51" s="34">
        <v>3034.9</v>
      </c>
      <c r="W51" s="21"/>
      <c r="X51" s="16">
        <f t="shared" si="5"/>
        <v>3034.9</v>
      </c>
      <c r="Y51" s="14">
        <f t="shared" si="6"/>
        <v>3034.9</v>
      </c>
      <c r="Z51" s="16">
        <f t="shared" si="7"/>
        <v>0</v>
      </c>
    </row>
    <row r="52" spans="1:51" ht="30" customHeight="1" x14ac:dyDescent="0.2">
      <c r="A52" s="27" t="s">
        <v>65</v>
      </c>
      <c r="B52" s="97" t="s">
        <v>20</v>
      </c>
      <c r="C52" s="97"/>
      <c r="D52" s="97"/>
      <c r="E52" s="97" t="s">
        <v>66</v>
      </c>
      <c r="F52" s="97"/>
      <c r="G52" s="94">
        <v>2012.84</v>
      </c>
      <c r="H52" s="94"/>
      <c r="I52" s="23">
        <v>105.94</v>
      </c>
      <c r="J52" s="22"/>
      <c r="K52" s="22"/>
      <c r="L52" s="22"/>
      <c r="M52" s="22"/>
      <c r="N52" s="30">
        <f t="shared" si="4"/>
        <v>2118.7799999999997</v>
      </c>
      <c r="O52" s="31">
        <v>42169</v>
      </c>
      <c r="P52" s="90">
        <v>42139</v>
      </c>
      <c r="Q52" s="90"/>
      <c r="R52" s="90"/>
      <c r="S52" s="33"/>
      <c r="T52" s="33"/>
      <c r="U52" s="33"/>
      <c r="V52" s="34">
        <v>2012.84</v>
      </c>
      <c r="W52" s="21"/>
      <c r="X52" s="16">
        <f t="shared" si="5"/>
        <v>2012.84</v>
      </c>
      <c r="Y52" s="14">
        <f t="shared" si="6"/>
        <v>2012.84</v>
      </c>
      <c r="Z52" s="16">
        <f t="shared" si="7"/>
        <v>0</v>
      </c>
    </row>
    <row r="53" spans="1:51" ht="35.25" customHeight="1" x14ac:dyDescent="0.2">
      <c r="A53" s="27" t="s">
        <v>67</v>
      </c>
      <c r="B53" s="97" t="s">
        <v>20</v>
      </c>
      <c r="C53" s="97"/>
      <c r="D53" s="97"/>
      <c r="E53" s="97" t="s">
        <v>23</v>
      </c>
      <c r="F53" s="97"/>
      <c r="G53" s="94">
        <v>2460.13</v>
      </c>
      <c r="H53" s="94"/>
      <c r="I53" s="23">
        <v>129.49</v>
      </c>
      <c r="J53" s="22"/>
      <c r="K53" s="22"/>
      <c r="L53" s="22"/>
      <c r="M53" s="22"/>
      <c r="N53" s="30">
        <f t="shared" si="4"/>
        <v>2589.62</v>
      </c>
      <c r="O53" s="31">
        <v>42185</v>
      </c>
      <c r="P53" s="90">
        <v>42155</v>
      </c>
      <c r="Q53" s="90"/>
      <c r="R53" s="90"/>
      <c r="S53" s="33"/>
      <c r="T53" s="33"/>
      <c r="U53" s="33"/>
      <c r="V53" s="34">
        <v>2460.13</v>
      </c>
      <c r="W53" s="21"/>
      <c r="X53" s="16">
        <f t="shared" si="5"/>
        <v>2460.13</v>
      </c>
      <c r="Y53" s="14">
        <f t="shared" si="6"/>
        <v>2460.13</v>
      </c>
      <c r="Z53" s="16">
        <f t="shared" si="7"/>
        <v>0</v>
      </c>
    </row>
    <row r="54" spans="1:51" ht="33.75" customHeight="1" x14ac:dyDescent="0.2">
      <c r="A54" s="27" t="s">
        <v>68</v>
      </c>
      <c r="B54" s="97" t="s">
        <v>20</v>
      </c>
      <c r="C54" s="97"/>
      <c r="D54" s="97"/>
      <c r="E54" s="97" t="s">
        <v>23</v>
      </c>
      <c r="F54" s="97"/>
      <c r="G54" s="94">
        <v>2236.4899999999998</v>
      </c>
      <c r="H54" s="94"/>
      <c r="I54" s="23">
        <v>117.71</v>
      </c>
      <c r="J54" s="22"/>
      <c r="K54" s="22"/>
      <c r="L54" s="22"/>
      <c r="M54" s="22"/>
      <c r="N54" s="30">
        <f t="shared" si="4"/>
        <v>2354.1999999999998</v>
      </c>
      <c r="O54" s="31">
        <v>42200</v>
      </c>
      <c r="P54" s="90">
        <v>42170</v>
      </c>
      <c r="Q54" s="90"/>
      <c r="R54" s="90"/>
      <c r="S54" s="33"/>
      <c r="T54" s="33"/>
      <c r="U54" s="33"/>
      <c r="V54" s="34">
        <v>2236.4899999999998</v>
      </c>
      <c r="W54" s="21"/>
      <c r="X54" s="16">
        <f t="shared" si="5"/>
        <v>2236.4899999999998</v>
      </c>
      <c r="Y54" s="14">
        <f t="shared" si="6"/>
        <v>2236.4899999999998</v>
      </c>
      <c r="Z54" s="16">
        <f t="shared" si="7"/>
        <v>0</v>
      </c>
    </row>
    <row r="55" spans="1:51" ht="33" customHeight="1" x14ac:dyDescent="0.2">
      <c r="A55" s="27" t="s">
        <v>69</v>
      </c>
      <c r="B55" s="97" t="s">
        <v>20</v>
      </c>
      <c r="C55" s="97"/>
      <c r="D55" s="97"/>
      <c r="E55" s="97" t="s">
        <v>23</v>
      </c>
      <c r="F55" s="97"/>
      <c r="G55" s="94">
        <v>2683.78</v>
      </c>
      <c r="H55" s="94"/>
      <c r="I55" s="23">
        <v>141.26</v>
      </c>
      <c r="J55" s="22"/>
      <c r="K55" s="22"/>
      <c r="L55" s="22"/>
      <c r="M55" s="22"/>
      <c r="N55" s="30">
        <f t="shared" si="4"/>
        <v>2825.04</v>
      </c>
      <c r="O55" s="31">
        <v>42215</v>
      </c>
      <c r="P55" s="90">
        <v>42185</v>
      </c>
      <c r="Q55" s="90"/>
      <c r="R55" s="90"/>
      <c r="S55" s="33"/>
      <c r="T55" s="33"/>
      <c r="U55" s="33"/>
      <c r="V55" s="34">
        <v>2683.78</v>
      </c>
      <c r="W55" s="21"/>
      <c r="X55" s="16">
        <f t="shared" si="5"/>
        <v>2683.78</v>
      </c>
      <c r="Y55" s="14">
        <f t="shared" si="6"/>
        <v>2683.78</v>
      </c>
      <c r="Z55" s="16">
        <f t="shared" si="7"/>
        <v>0</v>
      </c>
    </row>
    <row r="56" spans="1:51" ht="38.25" customHeight="1" x14ac:dyDescent="0.2">
      <c r="A56" s="27" t="s">
        <v>70</v>
      </c>
      <c r="B56" s="97" t="s">
        <v>20</v>
      </c>
      <c r="C56" s="97"/>
      <c r="D56" s="97"/>
      <c r="E56" s="97" t="s">
        <v>23</v>
      </c>
      <c r="F56" s="97"/>
      <c r="G56" s="94">
        <v>6587.9</v>
      </c>
      <c r="H56" s="94"/>
      <c r="I56" s="23">
        <v>291.5</v>
      </c>
      <c r="J56" s="22"/>
      <c r="K56" s="22"/>
      <c r="L56" s="22"/>
      <c r="M56" s="22"/>
      <c r="N56" s="30">
        <f t="shared" si="4"/>
        <v>6879.4</v>
      </c>
      <c r="O56" s="31">
        <v>42215</v>
      </c>
      <c r="P56" s="90">
        <v>42185</v>
      </c>
      <c r="Q56" s="90"/>
      <c r="R56" s="90"/>
      <c r="S56" s="33"/>
      <c r="T56" s="33"/>
      <c r="U56" s="33"/>
      <c r="V56" s="34">
        <v>6587.9</v>
      </c>
      <c r="W56" s="21"/>
      <c r="X56" s="16">
        <f t="shared" si="5"/>
        <v>6587.9</v>
      </c>
      <c r="Y56" s="14">
        <f t="shared" si="6"/>
        <v>6587.9</v>
      </c>
      <c r="Z56" s="16">
        <f t="shared" si="7"/>
        <v>0</v>
      </c>
    </row>
    <row r="57" spans="1:51" ht="28.5" customHeight="1" x14ac:dyDescent="0.2">
      <c r="A57" s="27" t="s">
        <v>71</v>
      </c>
      <c r="B57" s="97" t="s">
        <v>20</v>
      </c>
      <c r="C57" s="97"/>
      <c r="D57" s="97"/>
      <c r="E57" s="97" t="s">
        <v>23</v>
      </c>
      <c r="F57" s="97"/>
      <c r="G57" s="94">
        <v>2542.87</v>
      </c>
      <c r="H57" s="94"/>
      <c r="I57" s="23">
        <v>133.63999999999999</v>
      </c>
      <c r="J57" s="22"/>
      <c r="K57" s="22"/>
      <c r="L57" s="22"/>
      <c r="M57" s="22"/>
      <c r="N57" s="30">
        <f t="shared" si="4"/>
        <v>2676.5099999999998</v>
      </c>
      <c r="O57" s="31">
        <v>42230</v>
      </c>
      <c r="P57" s="90">
        <v>42200</v>
      </c>
      <c r="Q57" s="90"/>
      <c r="R57" s="90"/>
      <c r="S57" s="33"/>
      <c r="T57" s="33"/>
      <c r="U57" s="33"/>
      <c r="V57" s="34">
        <v>2542.87</v>
      </c>
      <c r="W57" s="21"/>
      <c r="X57" s="16">
        <f t="shared" si="5"/>
        <v>2542.87</v>
      </c>
      <c r="Y57" s="14">
        <f t="shared" si="6"/>
        <v>2542.87</v>
      </c>
      <c r="Z57" s="16">
        <f t="shared" si="7"/>
        <v>0</v>
      </c>
    </row>
    <row r="58" spans="1:51" ht="34.5" customHeight="1" x14ac:dyDescent="0.2">
      <c r="A58" s="27" t="s">
        <v>72</v>
      </c>
      <c r="B58" s="97" t="s">
        <v>20</v>
      </c>
      <c r="C58" s="97"/>
      <c r="D58" s="97"/>
      <c r="E58" s="97" t="s">
        <v>23</v>
      </c>
      <c r="F58" s="97"/>
      <c r="G58" s="94">
        <v>2236.4899999999998</v>
      </c>
      <c r="H58" s="94"/>
      <c r="I58" s="23">
        <v>117.71</v>
      </c>
      <c r="J58" s="22"/>
      <c r="K58" s="22"/>
      <c r="L58" s="22"/>
      <c r="M58" s="22"/>
      <c r="N58" s="30">
        <f t="shared" si="4"/>
        <v>2354.1999999999998</v>
      </c>
      <c r="O58" s="37">
        <v>42355</v>
      </c>
      <c r="P58" s="108">
        <v>42325</v>
      </c>
      <c r="Q58" s="108"/>
      <c r="R58" s="108"/>
      <c r="S58" s="33"/>
      <c r="T58" s="33"/>
      <c r="U58" s="33"/>
      <c r="V58" s="34">
        <v>2236.4899999999998</v>
      </c>
      <c r="W58" s="21"/>
      <c r="X58" s="16">
        <f t="shared" si="5"/>
        <v>2236.4899999999998</v>
      </c>
      <c r="Y58" s="14">
        <f t="shared" si="6"/>
        <v>2236.4899999999998</v>
      </c>
      <c r="Z58" s="16">
        <f t="shared" si="7"/>
        <v>0</v>
      </c>
    </row>
    <row r="59" spans="1:51" ht="24" customHeight="1" x14ac:dyDescent="0.2">
      <c r="A59" s="27" t="s">
        <v>73</v>
      </c>
      <c r="B59" s="97" t="s">
        <v>20</v>
      </c>
      <c r="C59" s="97"/>
      <c r="D59" s="97"/>
      <c r="E59" s="97" t="s">
        <v>23</v>
      </c>
      <c r="F59" s="97"/>
      <c r="G59" s="94">
        <v>2236.4899999999998</v>
      </c>
      <c r="H59" s="94"/>
      <c r="I59" s="23">
        <v>117.71</v>
      </c>
      <c r="J59" s="22"/>
      <c r="K59" s="22"/>
      <c r="L59" s="22"/>
      <c r="M59" s="22"/>
      <c r="N59" s="30">
        <f t="shared" si="4"/>
        <v>2354.1999999999998</v>
      </c>
      <c r="O59" s="37">
        <v>42355</v>
      </c>
      <c r="P59" s="108">
        <v>42325</v>
      </c>
      <c r="Q59" s="108"/>
      <c r="R59" s="108"/>
      <c r="S59" s="33"/>
      <c r="T59" s="33"/>
      <c r="U59" s="33"/>
      <c r="V59" s="34">
        <v>2236.4899999999998</v>
      </c>
      <c r="W59" s="21"/>
      <c r="X59" s="16">
        <f t="shared" si="5"/>
        <v>2236.4899999999998</v>
      </c>
      <c r="Y59" s="14">
        <f t="shared" si="6"/>
        <v>2236.4899999999998</v>
      </c>
      <c r="Z59" s="16">
        <f t="shared" si="7"/>
        <v>0</v>
      </c>
    </row>
    <row r="60" spans="1:51" ht="30.75" customHeight="1" x14ac:dyDescent="0.2">
      <c r="A60" s="27" t="s">
        <v>75</v>
      </c>
      <c r="B60" s="97" t="s">
        <v>74</v>
      </c>
      <c r="C60" s="97"/>
      <c r="D60" s="97"/>
      <c r="E60" s="97" t="s">
        <v>224</v>
      </c>
      <c r="F60" s="97"/>
      <c r="G60" s="94">
        <v>135375</v>
      </c>
      <c r="H60" s="94"/>
      <c r="I60" s="23">
        <v>7125</v>
      </c>
      <c r="J60" s="22"/>
      <c r="K60" s="22">
        <v>25650</v>
      </c>
      <c r="L60" s="22"/>
      <c r="M60" s="22"/>
      <c r="N60" s="30">
        <f t="shared" si="4"/>
        <v>168150</v>
      </c>
      <c r="O60" s="31">
        <v>42643</v>
      </c>
      <c r="P60" s="90">
        <v>42613</v>
      </c>
      <c r="Q60" s="90"/>
      <c r="R60" s="90"/>
      <c r="S60" s="34">
        <v>135375</v>
      </c>
      <c r="T60" s="33"/>
      <c r="U60" s="33"/>
      <c r="V60" s="33"/>
      <c r="W60" s="21"/>
      <c r="X60" s="16">
        <f t="shared" si="5"/>
        <v>135375</v>
      </c>
      <c r="Y60" s="14">
        <f t="shared" si="6"/>
        <v>135375</v>
      </c>
      <c r="Z60" s="16">
        <f t="shared" si="7"/>
        <v>0</v>
      </c>
    </row>
    <row r="61" spans="1:51" ht="30" customHeight="1" x14ac:dyDescent="0.2">
      <c r="A61" s="27" t="s">
        <v>76</v>
      </c>
      <c r="B61" s="97" t="s">
        <v>74</v>
      </c>
      <c r="C61" s="97"/>
      <c r="D61" s="97"/>
      <c r="E61" s="97" t="s">
        <v>225</v>
      </c>
      <c r="F61" s="97"/>
      <c r="G61" s="94">
        <v>173137.5</v>
      </c>
      <c r="H61" s="94"/>
      <c r="I61" s="23">
        <v>9112.5</v>
      </c>
      <c r="J61" s="22"/>
      <c r="K61" s="22">
        <v>32805</v>
      </c>
      <c r="L61" s="22"/>
      <c r="M61" s="22"/>
      <c r="N61" s="30">
        <f t="shared" si="4"/>
        <v>215055</v>
      </c>
      <c r="O61" s="31">
        <v>42643</v>
      </c>
      <c r="P61" s="90">
        <v>42613</v>
      </c>
      <c r="Q61" s="90"/>
      <c r="R61" s="90"/>
      <c r="S61" s="34">
        <v>173137.5</v>
      </c>
      <c r="T61" s="33"/>
      <c r="U61" s="33"/>
      <c r="V61" s="33"/>
      <c r="W61" s="21"/>
      <c r="X61" s="16">
        <f t="shared" si="5"/>
        <v>173137.5</v>
      </c>
      <c r="Y61" s="14">
        <f t="shared" si="6"/>
        <v>173137.5</v>
      </c>
      <c r="Z61" s="16">
        <f t="shared" si="7"/>
        <v>0</v>
      </c>
    </row>
    <row r="62" spans="1:51" ht="30.75" customHeight="1" x14ac:dyDescent="0.2">
      <c r="A62" s="27" t="s">
        <v>77</v>
      </c>
      <c r="B62" s="97" t="s">
        <v>74</v>
      </c>
      <c r="C62" s="97"/>
      <c r="D62" s="97"/>
      <c r="E62" s="97" t="s">
        <v>222</v>
      </c>
      <c r="F62" s="97"/>
      <c r="G62" s="94">
        <v>171142.5</v>
      </c>
      <c r="H62" s="94"/>
      <c r="I62" s="23">
        <v>9007.5</v>
      </c>
      <c r="J62" s="22"/>
      <c r="K62" s="22">
        <v>32427</v>
      </c>
      <c r="L62" s="22"/>
      <c r="M62" s="22"/>
      <c r="N62" s="30">
        <f t="shared" si="4"/>
        <v>212577</v>
      </c>
      <c r="O62" s="42">
        <v>42592</v>
      </c>
      <c r="P62" s="96">
        <v>42591</v>
      </c>
      <c r="Q62" s="96"/>
      <c r="R62" s="96"/>
      <c r="S62" s="34">
        <v>171142.5</v>
      </c>
      <c r="T62" s="33"/>
      <c r="U62" s="33"/>
      <c r="V62" s="33"/>
      <c r="W62" s="21"/>
      <c r="X62" s="16">
        <f t="shared" si="5"/>
        <v>171142.5</v>
      </c>
      <c r="Y62" s="14">
        <f t="shared" si="6"/>
        <v>171142.5</v>
      </c>
      <c r="Z62" s="16">
        <f t="shared" si="7"/>
        <v>0</v>
      </c>
    </row>
    <row r="63" spans="1:51" ht="17.25" customHeight="1" x14ac:dyDescent="0.2">
      <c r="A63" s="43" t="s">
        <v>78</v>
      </c>
      <c r="B63" s="88" t="s">
        <v>74</v>
      </c>
      <c r="C63" s="88"/>
      <c r="D63" s="88"/>
      <c r="E63" s="88" t="s">
        <v>223</v>
      </c>
      <c r="F63" s="88"/>
      <c r="G63" s="89">
        <v>176985</v>
      </c>
      <c r="H63" s="89"/>
      <c r="I63" s="23">
        <v>9315</v>
      </c>
      <c r="J63" s="23"/>
      <c r="K63" s="23">
        <v>33534</v>
      </c>
      <c r="L63" s="23"/>
      <c r="M63" s="23"/>
      <c r="N63" s="46">
        <f t="shared" si="4"/>
        <v>219834</v>
      </c>
      <c r="O63" s="47">
        <v>42714</v>
      </c>
      <c r="P63" s="109">
        <v>42713</v>
      </c>
      <c r="Q63" s="109"/>
      <c r="R63" s="109"/>
      <c r="S63" s="48">
        <v>176985</v>
      </c>
      <c r="T63" s="49"/>
      <c r="U63" s="49"/>
      <c r="V63" s="49"/>
      <c r="W63" s="50"/>
      <c r="X63" s="19">
        <f t="shared" si="5"/>
        <v>176985</v>
      </c>
      <c r="Y63" s="20">
        <f t="shared" si="6"/>
        <v>176985</v>
      </c>
      <c r="Z63" s="19">
        <f t="shared" si="7"/>
        <v>0</v>
      </c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ht="18" customHeight="1" x14ac:dyDescent="0.2">
      <c r="A64" s="27" t="s">
        <v>80</v>
      </c>
      <c r="B64" s="88" t="s">
        <v>79</v>
      </c>
      <c r="C64" s="88"/>
      <c r="D64" s="88"/>
      <c r="E64" s="88" t="s">
        <v>232</v>
      </c>
      <c r="F64" s="88"/>
      <c r="G64" s="94">
        <v>225000</v>
      </c>
      <c r="H64" s="94"/>
      <c r="I64" s="23"/>
      <c r="J64" s="22"/>
      <c r="K64" s="22"/>
      <c r="L64" s="22"/>
      <c r="M64" s="22"/>
      <c r="N64" s="30">
        <f t="shared" si="4"/>
        <v>225000</v>
      </c>
      <c r="O64" s="31">
        <v>42573</v>
      </c>
      <c r="P64" s="90">
        <v>42573</v>
      </c>
      <c r="Q64" s="90"/>
      <c r="R64" s="90"/>
      <c r="S64" s="33"/>
      <c r="T64" s="33"/>
      <c r="U64" s="33"/>
      <c r="V64" s="34">
        <v>225000</v>
      </c>
      <c r="W64" s="21"/>
      <c r="X64" s="16">
        <f t="shared" si="5"/>
        <v>225000</v>
      </c>
      <c r="Y64" s="14">
        <f t="shared" si="6"/>
        <v>225000</v>
      </c>
      <c r="Z64" s="16">
        <f t="shared" si="7"/>
        <v>0</v>
      </c>
    </row>
    <row r="65" spans="1:26" ht="18" customHeight="1" x14ac:dyDescent="0.2">
      <c r="A65" s="27" t="s">
        <v>81</v>
      </c>
      <c r="B65" s="88" t="s">
        <v>79</v>
      </c>
      <c r="C65" s="88"/>
      <c r="D65" s="88"/>
      <c r="E65" s="88" t="s">
        <v>233</v>
      </c>
      <c r="F65" s="88"/>
      <c r="G65" s="94">
        <v>225000</v>
      </c>
      <c r="H65" s="94"/>
      <c r="I65" s="23"/>
      <c r="J65" s="22"/>
      <c r="K65" s="22"/>
      <c r="L65" s="22"/>
      <c r="M65" s="22"/>
      <c r="N65" s="30">
        <f t="shared" si="4"/>
        <v>225000</v>
      </c>
      <c r="O65" s="31">
        <v>42573</v>
      </c>
      <c r="P65" s="90">
        <v>42573</v>
      </c>
      <c r="Q65" s="90"/>
      <c r="R65" s="90"/>
      <c r="S65" s="33"/>
      <c r="T65" s="33"/>
      <c r="U65" s="33"/>
      <c r="V65" s="34">
        <v>225000</v>
      </c>
      <c r="W65" s="21"/>
      <c r="X65" s="16">
        <f t="shared" si="5"/>
        <v>225000</v>
      </c>
      <c r="Y65" s="14">
        <f t="shared" si="6"/>
        <v>225000</v>
      </c>
      <c r="Z65" s="16">
        <f t="shared" si="7"/>
        <v>0</v>
      </c>
    </row>
    <row r="66" spans="1:26" ht="18" customHeight="1" x14ac:dyDescent="0.2">
      <c r="A66" s="27" t="s">
        <v>82</v>
      </c>
      <c r="B66" s="88" t="s">
        <v>79</v>
      </c>
      <c r="C66" s="88"/>
      <c r="D66" s="88"/>
      <c r="E66" s="88" t="s">
        <v>234</v>
      </c>
      <c r="F66" s="88"/>
      <c r="G66" s="94">
        <v>225000</v>
      </c>
      <c r="H66" s="94"/>
      <c r="I66" s="23"/>
      <c r="J66" s="22"/>
      <c r="K66" s="22"/>
      <c r="L66" s="22"/>
      <c r="M66" s="22"/>
      <c r="N66" s="30">
        <f t="shared" si="4"/>
        <v>225000</v>
      </c>
      <c r="O66" s="35">
        <v>42591</v>
      </c>
      <c r="P66" s="96">
        <v>42591</v>
      </c>
      <c r="Q66" s="96"/>
      <c r="R66" s="96"/>
      <c r="S66" s="33"/>
      <c r="T66" s="34">
        <v>225000</v>
      </c>
      <c r="U66" s="33"/>
      <c r="V66" s="33"/>
      <c r="W66" s="21"/>
      <c r="X66" s="16">
        <f t="shared" si="5"/>
        <v>225000</v>
      </c>
      <c r="Y66" s="14">
        <f t="shared" si="6"/>
        <v>225000</v>
      </c>
      <c r="Z66" s="16">
        <f t="shared" si="7"/>
        <v>0</v>
      </c>
    </row>
    <row r="67" spans="1:26" s="11" customFormat="1" ht="18" customHeight="1" x14ac:dyDescent="0.2">
      <c r="A67" s="43" t="s">
        <v>83</v>
      </c>
      <c r="B67" s="88" t="s">
        <v>79</v>
      </c>
      <c r="C67" s="88"/>
      <c r="D67" s="88"/>
      <c r="E67" s="88" t="s">
        <v>235</v>
      </c>
      <c r="F67" s="88"/>
      <c r="G67" s="89">
        <v>225000</v>
      </c>
      <c r="H67" s="89"/>
      <c r="I67" s="23"/>
      <c r="J67" s="23"/>
      <c r="K67" s="23"/>
      <c r="L67" s="23"/>
      <c r="M67" s="23"/>
      <c r="N67" s="46">
        <f t="shared" si="4"/>
        <v>225000</v>
      </c>
      <c r="O67" s="51">
        <v>42629</v>
      </c>
      <c r="P67" s="105">
        <v>42629</v>
      </c>
      <c r="Q67" s="105"/>
      <c r="R67" s="105"/>
      <c r="S67" s="49"/>
      <c r="T67" s="48">
        <v>225000</v>
      </c>
      <c r="U67" s="49"/>
      <c r="V67" s="49"/>
      <c r="W67" s="50"/>
      <c r="X67" s="16">
        <f t="shared" si="5"/>
        <v>225000</v>
      </c>
      <c r="Y67" s="14">
        <f t="shared" si="6"/>
        <v>225000</v>
      </c>
      <c r="Z67" s="16">
        <f t="shared" si="7"/>
        <v>0</v>
      </c>
    </row>
    <row r="68" spans="1:26" ht="42" customHeight="1" x14ac:dyDescent="0.2">
      <c r="A68" s="27" t="s">
        <v>84</v>
      </c>
      <c r="B68" s="88" t="s">
        <v>85</v>
      </c>
      <c r="C68" s="88"/>
      <c r="D68" s="88"/>
      <c r="E68" s="88" t="s">
        <v>220</v>
      </c>
      <c r="F68" s="88"/>
      <c r="G68" s="94">
        <v>90860</v>
      </c>
      <c r="H68" s="94"/>
      <c r="I68" s="23"/>
      <c r="J68" s="22"/>
      <c r="K68" s="22"/>
      <c r="L68" s="22"/>
      <c r="M68" s="22"/>
      <c r="N68" s="30">
        <f t="shared" si="4"/>
        <v>90860</v>
      </c>
      <c r="O68" s="37">
        <v>41971</v>
      </c>
      <c r="P68" s="108">
        <v>41971</v>
      </c>
      <c r="Q68" s="108"/>
      <c r="R68" s="108"/>
      <c r="S68" s="33"/>
      <c r="T68" s="33"/>
      <c r="U68" s="33"/>
      <c r="V68" s="34">
        <v>90860</v>
      </c>
      <c r="W68" s="36" t="s">
        <v>221</v>
      </c>
      <c r="X68" s="16">
        <f t="shared" si="5"/>
        <v>90860</v>
      </c>
      <c r="Y68" s="14">
        <f t="shared" si="6"/>
        <v>90860</v>
      </c>
      <c r="Z68" s="16">
        <f t="shared" si="7"/>
        <v>0</v>
      </c>
    </row>
    <row r="69" spans="1:26" ht="42" customHeight="1" x14ac:dyDescent="0.2">
      <c r="A69" s="28" t="s">
        <v>353</v>
      </c>
      <c r="B69" s="44"/>
      <c r="C69" s="44" t="s">
        <v>85</v>
      </c>
      <c r="D69" s="44"/>
      <c r="E69" s="106" t="s">
        <v>354</v>
      </c>
      <c r="F69" s="107"/>
      <c r="G69" s="29">
        <v>3657.25</v>
      </c>
      <c r="H69" s="29"/>
      <c r="I69" s="45"/>
      <c r="J69" s="29"/>
      <c r="K69" s="29"/>
      <c r="L69" s="29"/>
      <c r="M69" s="29"/>
      <c r="N69" s="30">
        <f t="shared" si="4"/>
        <v>3657.25</v>
      </c>
      <c r="O69" s="38" t="s">
        <v>272</v>
      </c>
      <c r="P69" s="38" t="s">
        <v>272</v>
      </c>
      <c r="Q69" s="38"/>
      <c r="R69" s="38"/>
      <c r="S69" s="34">
        <v>3657.25</v>
      </c>
      <c r="T69" s="33"/>
      <c r="U69" s="33"/>
      <c r="V69" s="34"/>
      <c r="W69" s="36"/>
      <c r="X69" s="16"/>
      <c r="Y69" s="14"/>
      <c r="Z69" s="16"/>
    </row>
    <row r="70" spans="1:26" s="12" customFormat="1" ht="34.5" customHeight="1" x14ac:dyDescent="0.2">
      <c r="A70" s="52" t="s">
        <v>86</v>
      </c>
      <c r="B70" s="52"/>
      <c r="C70" s="52" t="s">
        <v>256</v>
      </c>
      <c r="D70" s="52"/>
      <c r="E70" s="129" t="s">
        <v>257</v>
      </c>
      <c r="F70" s="130"/>
      <c r="G70" s="53">
        <v>54867.24</v>
      </c>
      <c r="H70" s="53"/>
      <c r="I70" s="53">
        <v>2427.75</v>
      </c>
      <c r="J70" s="53"/>
      <c r="K70" s="53"/>
      <c r="L70" s="53"/>
      <c r="M70" s="53"/>
      <c r="N70" s="54">
        <f t="shared" si="4"/>
        <v>57294.99</v>
      </c>
      <c r="O70" s="55">
        <v>42616</v>
      </c>
      <c r="P70" s="55">
        <v>42646</v>
      </c>
      <c r="Q70" s="55"/>
      <c r="R70" s="55"/>
      <c r="S70" s="34">
        <v>54867.24</v>
      </c>
      <c r="T70" s="56"/>
      <c r="U70" s="57"/>
      <c r="V70" s="57"/>
      <c r="W70" s="58"/>
      <c r="X70" s="16">
        <f t="shared" si="5"/>
        <v>54867.24</v>
      </c>
      <c r="Y70" s="14">
        <f t="shared" si="6"/>
        <v>54867.24</v>
      </c>
      <c r="Z70" s="16">
        <f t="shared" si="7"/>
        <v>0</v>
      </c>
    </row>
    <row r="71" spans="1:26" ht="27" customHeight="1" x14ac:dyDescent="0.2">
      <c r="A71" s="27" t="s">
        <v>87</v>
      </c>
      <c r="B71" s="97" t="s">
        <v>88</v>
      </c>
      <c r="C71" s="97"/>
      <c r="D71" s="97"/>
      <c r="E71" s="97" t="s">
        <v>226</v>
      </c>
      <c r="F71" s="97"/>
      <c r="G71" s="94">
        <v>9767.7900000000009</v>
      </c>
      <c r="H71" s="94"/>
      <c r="I71" s="23">
        <v>432.21</v>
      </c>
      <c r="J71" s="22"/>
      <c r="K71" s="22"/>
      <c r="L71" s="22"/>
      <c r="M71" s="22"/>
      <c r="N71" s="30">
        <f t="shared" si="4"/>
        <v>10200</v>
      </c>
      <c r="O71" s="59">
        <v>42651</v>
      </c>
      <c r="P71" s="100">
        <v>42651</v>
      </c>
      <c r="Q71" s="100"/>
      <c r="R71" s="100"/>
      <c r="S71" s="33"/>
      <c r="T71" s="33"/>
      <c r="U71" s="34">
        <v>9767.7900000000009</v>
      </c>
      <c r="V71" s="33"/>
      <c r="W71" s="21"/>
      <c r="X71" s="16">
        <f t="shared" si="5"/>
        <v>9767.7900000000009</v>
      </c>
      <c r="Y71" s="14">
        <f t="shared" si="6"/>
        <v>9767.7900000000009</v>
      </c>
      <c r="Z71" s="16">
        <f t="shared" si="7"/>
        <v>0</v>
      </c>
    </row>
    <row r="72" spans="1:26" s="2" customFormat="1" ht="27" customHeight="1" x14ac:dyDescent="0.2">
      <c r="A72" s="60" t="s">
        <v>89</v>
      </c>
      <c r="B72" s="60"/>
      <c r="C72" s="60" t="s">
        <v>90</v>
      </c>
      <c r="D72" s="60"/>
      <c r="E72" s="131" t="s">
        <v>263</v>
      </c>
      <c r="F72" s="132"/>
      <c r="G72" s="61">
        <v>7346.25</v>
      </c>
      <c r="H72" s="61"/>
      <c r="I72" s="53">
        <v>325.05</v>
      </c>
      <c r="J72" s="61"/>
      <c r="K72" s="61"/>
      <c r="L72" s="61"/>
      <c r="M72" s="61"/>
      <c r="N72" s="62">
        <f t="shared" ref="N72:N88" si="8">+G72+I72+J72+K72+L72+M72</f>
        <v>7671.3</v>
      </c>
      <c r="O72" s="63">
        <v>42593</v>
      </c>
      <c r="P72" s="63">
        <v>42623</v>
      </c>
      <c r="Q72" s="63"/>
      <c r="R72" s="63"/>
      <c r="S72" s="34">
        <v>7346.25</v>
      </c>
      <c r="T72" s="64"/>
      <c r="U72" s="65"/>
      <c r="V72" s="64"/>
      <c r="W72" s="66"/>
      <c r="X72" s="16">
        <f t="shared" si="5"/>
        <v>7346.25</v>
      </c>
      <c r="Y72" s="14">
        <f t="shared" si="6"/>
        <v>7346.25</v>
      </c>
      <c r="Z72" s="16">
        <f t="shared" ref="Z72:Z74" si="9">+X72-Y72</f>
        <v>0</v>
      </c>
    </row>
    <row r="73" spans="1:26" ht="27" customHeight="1" x14ac:dyDescent="0.2">
      <c r="A73" s="84" t="s">
        <v>360</v>
      </c>
      <c r="B73" s="97" t="s">
        <v>91</v>
      </c>
      <c r="C73" s="97"/>
      <c r="D73" s="97"/>
      <c r="E73" s="97" t="s">
        <v>287</v>
      </c>
      <c r="F73" s="97"/>
      <c r="G73" s="94">
        <v>9500</v>
      </c>
      <c r="H73" s="94"/>
      <c r="I73" s="23">
        <v>500</v>
      </c>
      <c r="J73" s="22"/>
      <c r="K73" s="22"/>
      <c r="L73" s="22"/>
      <c r="M73" s="22"/>
      <c r="N73" s="30">
        <f t="shared" si="8"/>
        <v>10000</v>
      </c>
      <c r="O73" s="35">
        <v>41521</v>
      </c>
      <c r="P73" s="96">
        <v>41521</v>
      </c>
      <c r="Q73" s="96"/>
      <c r="R73" s="96"/>
      <c r="S73" s="33"/>
      <c r="T73" s="33"/>
      <c r="U73" s="33"/>
      <c r="V73" s="34">
        <v>9500</v>
      </c>
      <c r="W73" s="21"/>
      <c r="X73" s="16">
        <f t="shared" si="5"/>
        <v>9500</v>
      </c>
      <c r="Y73" s="14">
        <f t="shared" si="6"/>
        <v>9500</v>
      </c>
      <c r="Z73" s="16">
        <f t="shared" si="9"/>
        <v>0</v>
      </c>
    </row>
    <row r="74" spans="1:26" ht="27.75" customHeight="1" x14ac:dyDescent="0.2">
      <c r="A74" s="27" t="s">
        <v>146</v>
      </c>
      <c r="B74" s="97" t="s">
        <v>92</v>
      </c>
      <c r="C74" s="97"/>
      <c r="D74" s="97"/>
      <c r="E74" s="97" t="s">
        <v>93</v>
      </c>
      <c r="F74" s="97"/>
      <c r="G74" s="94">
        <v>13182.8</v>
      </c>
      <c r="H74" s="94"/>
      <c r="I74" s="23">
        <v>590</v>
      </c>
      <c r="J74" s="22"/>
      <c r="K74" s="22">
        <v>151.19999999999999</v>
      </c>
      <c r="L74" s="22"/>
      <c r="M74" s="22"/>
      <c r="N74" s="30">
        <f t="shared" si="8"/>
        <v>13924</v>
      </c>
      <c r="O74" s="31">
        <v>42537</v>
      </c>
      <c r="P74" s="90">
        <v>42537</v>
      </c>
      <c r="Q74" s="90"/>
      <c r="R74" s="90"/>
      <c r="S74" s="33"/>
      <c r="T74" s="33"/>
      <c r="U74" s="33"/>
      <c r="V74" s="34">
        <v>13182.8</v>
      </c>
      <c r="W74" s="21"/>
      <c r="X74" s="16">
        <f t="shared" si="5"/>
        <v>13182.8</v>
      </c>
      <c r="Y74" s="14">
        <f t="shared" si="6"/>
        <v>13182.8</v>
      </c>
      <c r="Z74" s="16">
        <f t="shared" si="9"/>
        <v>0</v>
      </c>
    </row>
    <row r="75" spans="1:26" ht="27.75" customHeight="1" x14ac:dyDescent="0.2">
      <c r="A75" s="27" t="s">
        <v>288</v>
      </c>
      <c r="B75" s="27"/>
      <c r="C75" s="27" t="s">
        <v>289</v>
      </c>
      <c r="D75" s="27"/>
      <c r="E75" s="97" t="s">
        <v>290</v>
      </c>
      <c r="F75" s="97"/>
      <c r="G75" s="22">
        <v>474948.17</v>
      </c>
      <c r="H75" s="22"/>
      <c r="I75" s="23">
        <v>20500.849999999999</v>
      </c>
      <c r="J75" s="22"/>
      <c r="K75" s="22"/>
      <c r="L75" s="22"/>
      <c r="M75" s="22"/>
      <c r="N75" s="30">
        <f t="shared" si="8"/>
        <v>495449.01999999996</v>
      </c>
      <c r="O75" s="31">
        <v>42644</v>
      </c>
      <c r="P75" s="31">
        <v>42378</v>
      </c>
      <c r="Q75" s="31"/>
      <c r="R75" s="31"/>
      <c r="S75" s="33"/>
      <c r="T75" s="33">
        <v>474948.17</v>
      </c>
      <c r="U75" s="33"/>
      <c r="V75" s="34"/>
      <c r="W75" s="21"/>
      <c r="X75" s="16"/>
      <c r="Y75" s="14"/>
      <c r="Z75" s="16"/>
    </row>
    <row r="76" spans="1:26" ht="50.25" customHeight="1" x14ac:dyDescent="0.2">
      <c r="A76" s="27" t="s">
        <v>94</v>
      </c>
      <c r="B76" s="97" t="s">
        <v>95</v>
      </c>
      <c r="C76" s="97"/>
      <c r="D76" s="97"/>
      <c r="E76" s="97" t="s">
        <v>276</v>
      </c>
      <c r="F76" s="97"/>
      <c r="G76" s="94">
        <v>31915.24</v>
      </c>
      <c r="H76" s="94"/>
      <c r="I76" s="23">
        <v>1483.06</v>
      </c>
      <c r="J76" s="22"/>
      <c r="K76" s="22">
        <v>1601.7</v>
      </c>
      <c r="L76" s="22"/>
      <c r="M76" s="22"/>
      <c r="N76" s="30">
        <f t="shared" si="8"/>
        <v>35000</v>
      </c>
      <c r="O76" s="35">
        <v>42560</v>
      </c>
      <c r="P76" s="96">
        <v>42590</v>
      </c>
      <c r="Q76" s="96"/>
      <c r="R76" s="96"/>
      <c r="S76" s="33"/>
      <c r="T76" s="34">
        <v>31915.24</v>
      </c>
      <c r="U76" s="33"/>
      <c r="V76" s="33"/>
      <c r="W76" s="36" t="s">
        <v>279</v>
      </c>
      <c r="X76" s="16">
        <f>+S76+T76+U76+V76</f>
        <v>31915.24</v>
      </c>
      <c r="Y76" s="14">
        <f>+G76</f>
        <v>31915.24</v>
      </c>
      <c r="Z76" s="16">
        <f>+X76-Y76</f>
        <v>0</v>
      </c>
    </row>
    <row r="77" spans="1:26" ht="27" customHeight="1" x14ac:dyDescent="0.2">
      <c r="A77" s="27" t="s">
        <v>96</v>
      </c>
      <c r="B77" s="97" t="s">
        <v>95</v>
      </c>
      <c r="C77" s="97"/>
      <c r="D77" s="97"/>
      <c r="E77" s="97" t="s">
        <v>277</v>
      </c>
      <c r="F77" s="97"/>
      <c r="G77" s="94">
        <v>31915.24</v>
      </c>
      <c r="H77" s="94"/>
      <c r="I77" s="23">
        <v>1483.06</v>
      </c>
      <c r="J77" s="22"/>
      <c r="K77" s="22">
        <v>1601.7</v>
      </c>
      <c r="L77" s="22"/>
      <c r="M77" s="22"/>
      <c r="N77" s="30">
        <f t="shared" si="8"/>
        <v>35000</v>
      </c>
      <c r="O77" s="35">
        <v>42560</v>
      </c>
      <c r="P77" s="96">
        <v>42590</v>
      </c>
      <c r="Q77" s="96"/>
      <c r="R77" s="96"/>
      <c r="S77" s="33"/>
      <c r="T77" s="34">
        <v>31915.24</v>
      </c>
      <c r="U77" s="33"/>
      <c r="V77" s="33"/>
      <c r="W77" s="36" t="s">
        <v>279</v>
      </c>
      <c r="X77" s="16">
        <f>+S77+T77+U77+V77</f>
        <v>31915.24</v>
      </c>
      <c r="Y77" s="14">
        <f>+G77</f>
        <v>31915.24</v>
      </c>
      <c r="Z77" s="16">
        <f>+X77-Y77</f>
        <v>0</v>
      </c>
    </row>
    <row r="78" spans="1:26" ht="31.5" customHeight="1" x14ac:dyDescent="0.2">
      <c r="A78" s="27" t="s">
        <v>17</v>
      </c>
      <c r="B78" s="97" t="s">
        <v>95</v>
      </c>
      <c r="C78" s="97"/>
      <c r="D78" s="97"/>
      <c r="E78" s="97" t="s">
        <v>278</v>
      </c>
      <c r="F78" s="97"/>
      <c r="G78" s="94">
        <v>31915.24</v>
      </c>
      <c r="H78" s="94"/>
      <c r="I78" s="23">
        <v>1483.06</v>
      </c>
      <c r="J78" s="22"/>
      <c r="K78" s="22">
        <v>1601.7</v>
      </c>
      <c r="L78" s="22"/>
      <c r="M78" s="22"/>
      <c r="N78" s="30">
        <f t="shared" si="8"/>
        <v>35000</v>
      </c>
      <c r="O78" s="35">
        <v>42560</v>
      </c>
      <c r="P78" s="96">
        <v>42590</v>
      </c>
      <c r="Q78" s="96"/>
      <c r="R78" s="96"/>
      <c r="S78" s="33"/>
      <c r="T78" s="34">
        <v>31915.24</v>
      </c>
      <c r="U78" s="33"/>
      <c r="V78" s="33"/>
      <c r="W78" s="36" t="s">
        <v>279</v>
      </c>
      <c r="X78" s="16">
        <f>+S78+T78+U78+V78</f>
        <v>31915.24</v>
      </c>
      <c r="Y78" s="14">
        <f>+G78</f>
        <v>31915.24</v>
      </c>
      <c r="Z78" s="16">
        <f>+X78-Y78</f>
        <v>0</v>
      </c>
    </row>
    <row r="79" spans="1:26" ht="33" customHeight="1" x14ac:dyDescent="0.2">
      <c r="A79" s="27" t="s">
        <v>99</v>
      </c>
      <c r="B79" s="97" t="s">
        <v>97</v>
      </c>
      <c r="C79" s="97"/>
      <c r="D79" s="97"/>
      <c r="E79" s="97" t="s">
        <v>227</v>
      </c>
      <c r="F79" s="97"/>
      <c r="G79" s="94">
        <v>18080</v>
      </c>
      <c r="H79" s="94"/>
      <c r="I79" s="23">
        <v>800</v>
      </c>
      <c r="J79" s="22"/>
      <c r="K79" s="22"/>
      <c r="L79" s="22"/>
      <c r="M79" s="22"/>
      <c r="N79" s="30">
        <f t="shared" si="8"/>
        <v>18880</v>
      </c>
      <c r="O79" s="42">
        <v>42500</v>
      </c>
      <c r="P79" s="96">
        <v>42499</v>
      </c>
      <c r="Q79" s="96"/>
      <c r="R79" s="96"/>
      <c r="S79" s="34">
        <v>18080</v>
      </c>
      <c r="T79" s="33"/>
      <c r="U79" s="33"/>
      <c r="V79" s="33"/>
      <c r="W79" s="21"/>
      <c r="X79" s="16">
        <f>+S79+T79+U79+V79</f>
        <v>18080</v>
      </c>
      <c r="Y79" s="14">
        <f>+G79</f>
        <v>18080</v>
      </c>
      <c r="Z79" s="16">
        <f>+X79-Y79</f>
        <v>0</v>
      </c>
    </row>
    <row r="80" spans="1:26" ht="18" customHeight="1" x14ac:dyDescent="0.2">
      <c r="A80" s="27" t="s">
        <v>104</v>
      </c>
      <c r="B80" s="97" t="s">
        <v>100</v>
      </c>
      <c r="C80" s="97"/>
      <c r="D80" s="97"/>
      <c r="E80" s="97" t="s">
        <v>228</v>
      </c>
      <c r="F80" s="97"/>
      <c r="G80" s="94">
        <v>31915.24</v>
      </c>
      <c r="H80" s="94"/>
      <c r="I80" s="23">
        <v>1483.06</v>
      </c>
      <c r="J80" s="22"/>
      <c r="K80" s="22">
        <v>1601.7</v>
      </c>
      <c r="L80" s="22"/>
      <c r="M80" s="22"/>
      <c r="N80" s="30">
        <f t="shared" si="8"/>
        <v>35000</v>
      </c>
      <c r="O80" s="31">
        <v>42631</v>
      </c>
      <c r="P80" s="90">
        <v>42601</v>
      </c>
      <c r="Q80" s="90"/>
      <c r="R80" s="90"/>
      <c r="S80" s="33"/>
      <c r="T80" s="34">
        <v>31915.24</v>
      </c>
      <c r="U80" s="33"/>
      <c r="V80" s="33"/>
      <c r="W80" s="21"/>
      <c r="X80" s="16">
        <f>+S80+T80+U80+V80</f>
        <v>31915.24</v>
      </c>
      <c r="Y80" s="14">
        <f>+G80</f>
        <v>31915.24</v>
      </c>
      <c r="Z80" s="16">
        <f>+X80-Y80</f>
        <v>0</v>
      </c>
    </row>
    <row r="81" spans="1:26" ht="18" customHeight="1" x14ac:dyDescent="0.2">
      <c r="A81" s="27" t="s">
        <v>291</v>
      </c>
      <c r="B81" s="27"/>
      <c r="C81" s="67" t="s">
        <v>100</v>
      </c>
      <c r="D81" s="67"/>
      <c r="E81" s="97" t="s">
        <v>292</v>
      </c>
      <c r="F81" s="97"/>
      <c r="G81" s="22">
        <v>31915.24</v>
      </c>
      <c r="H81" s="22"/>
      <c r="I81" s="23">
        <v>1483.06</v>
      </c>
      <c r="J81" s="22"/>
      <c r="K81" s="22">
        <v>1601.7</v>
      </c>
      <c r="L81" s="22"/>
      <c r="M81" s="22"/>
      <c r="N81" s="30">
        <f t="shared" si="8"/>
        <v>35000</v>
      </c>
      <c r="O81" s="31">
        <v>42651</v>
      </c>
      <c r="P81" s="31">
        <v>42621</v>
      </c>
      <c r="Q81" s="31"/>
      <c r="R81" s="31"/>
      <c r="S81" s="34">
        <v>31915.24</v>
      </c>
      <c r="T81" s="34"/>
      <c r="U81" s="33"/>
      <c r="V81" s="33"/>
      <c r="W81" s="21"/>
      <c r="X81" s="16"/>
      <c r="Y81" s="14"/>
      <c r="Z81" s="16"/>
    </row>
    <row r="82" spans="1:26" ht="30" customHeight="1" x14ac:dyDescent="0.2">
      <c r="A82" s="27" t="s">
        <v>106</v>
      </c>
      <c r="B82" s="97" t="s">
        <v>107</v>
      </c>
      <c r="C82" s="97"/>
      <c r="D82" s="97"/>
      <c r="E82" s="97" t="s">
        <v>137</v>
      </c>
      <c r="F82" s="97"/>
      <c r="G82" s="94">
        <v>16462.8</v>
      </c>
      <c r="H82" s="94"/>
      <c r="I82" s="23">
        <v>765</v>
      </c>
      <c r="J82" s="22"/>
      <c r="K82" s="22">
        <v>826.2</v>
      </c>
      <c r="L82" s="22"/>
      <c r="M82" s="22"/>
      <c r="N82" s="30">
        <f t="shared" si="8"/>
        <v>18054</v>
      </c>
      <c r="O82" s="42">
        <v>41862</v>
      </c>
      <c r="P82" s="99">
        <v>41892</v>
      </c>
      <c r="Q82" s="99"/>
      <c r="R82" s="99"/>
      <c r="S82" s="33"/>
      <c r="T82" s="33"/>
      <c r="U82" s="33"/>
      <c r="V82" s="34">
        <v>16462.8</v>
      </c>
      <c r="W82" s="21" t="s">
        <v>216</v>
      </c>
      <c r="X82" s="16">
        <f>+S82+T82+U82+V82</f>
        <v>16462.8</v>
      </c>
      <c r="Y82" s="14">
        <f>+G82</f>
        <v>16462.8</v>
      </c>
      <c r="Z82" s="16">
        <f>+X82-Y82</f>
        <v>0</v>
      </c>
    </row>
    <row r="83" spans="1:26" ht="30" customHeight="1" x14ac:dyDescent="0.2">
      <c r="A83" s="27" t="s">
        <v>293</v>
      </c>
      <c r="B83" s="27"/>
      <c r="C83" s="27" t="s">
        <v>294</v>
      </c>
      <c r="D83" s="27"/>
      <c r="E83" s="97" t="s">
        <v>295</v>
      </c>
      <c r="F83" s="97"/>
      <c r="G83" s="22">
        <v>81238</v>
      </c>
      <c r="H83" s="22"/>
      <c r="I83" s="23">
        <v>3775</v>
      </c>
      <c r="J83" s="22"/>
      <c r="K83" s="22">
        <v>4077</v>
      </c>
      <c r="L83" s="22"/>
      <c r="M83" s="22"/>
      <c r="N83" s="30">
        <f t="shared" si="8"/>
        <v>89090</v>
      </c>
      <c r="O83" s="42">
        <v>42529</v>
      </c>
      <c r="P83" s="42">
        <v>42558</v>
      </c>
      <c r="Q83" s="42"/>
      <c r="R83" s="42"/>
      <c r="S83" s="33"/>
      <c r="T83" s="33"/>
      <c r="U83" s="34">
        <v>81238</v>
      </c>
      <c r="V83" s="34"/>
      <c r="W83" s="21"/>
      <c r="X83" s="16"/>
      <c r="Y83" s="14"/>
      <c r="Z83" s="16"/>
    </row>
    <row r="84" spans="1:26" s="12" customFormat="1" ht="25.5" customHeight="1" x14ac:dyDescent="0.2">
      <c r="A84" s="52" t="s">
        <v>109</v>
      </c>
      <c r="B84" s="52"/>
      <c r="C84" s="52" t="s">
        <v>110</v>
      </c>
      <c r="D84" s="52"/>
      <c r="E84" s="122" t="s">
        <v>259</v>
      </c>
      <c r="F84" s="122"/>
      <c r="G84" s="53">
        <v>1070.6199999999999</v>
      </c>
      <c r="H84" s="53"/>
      <c r="I84" s="53">
        <v>49.75</v>
      </c>
      <c r="J84" s="53"/>
      <c r="K84" s="53">
        <v>53.73</v>
      </c>
      <c r="L84" s="53"/>
      <c r="M84" s="53"/>
      <c r="N84" s="54">
        <f t="shared" si="8"/>
        <v>1174.0999999999999</v>
      </c>
      <c r="O84" s="55">
        <v>42652</v>
      </c>
      <c r="P84" s="55">
        <v>42622</v>
      </c>
      <c r="Q84" s="55"/>
      <c r="R84" s="55"/>
      <c r="S84" s="34">
        <v>1070.6199999999999</v>
      </c>
      <c r="T84" s="57"/>
      <c r="U84" s="56"/>
      <c r="V84" s="57"/>
      <c r="W84" s="58"/>
      <c r="X84" s="16">
        <f>+S84+T84+U84+V84</f>
        <v>1070.6199999999999</v>
      </c>
      <c r="Y84" s="14">
        <f>+G84</f>
        <v>1070.6199999999999</v>
      </c>
      <c r="Z84" s="16">
        <f>+X84-Y84</f>
        <v>0</v>
      </c>
    </row>
    <row r="85" spans="1:26" s="12" customFormat="1" ht="25.5" customHeight="1" x14ac:dyDescent="0.2">
      <c r="A85" s="69" t="s">
        <v>357</v>
      </c>
      <c r="B85" s="69"/>
      <c r="C85" s="69" t="s">
        <v>110</v>
      </c>
      <c r="D85" s="69"/>
      <c r="E85" s="123" t="s">
        <v>358</v>
      </c>
      <c r="F85" s="124"/>
      <c r="G85" s="53">
        <v>12105</v>
      </c>
      <c r="H85" s="53"/>
      <c r="I85" s="53">
        <v>562.5</v>
      </c>
      <c r="J85" s="53"/>
      <c r="K85" s="53">
        <v>607.5</v>
      </c>
      <c r="L85" s="53"/>
      <c r="M85" s="53"/>
      <c r="N85" s="54">
        <f t="shared" si="8"/>
        <v>13275</v>
      </c>
      <c r="O85" s="55" t="s">
        <v>312</v>
      </c>
      <c r="P85" s="55" t="s">
        <v>313</v>
      </c>
      <c r="Q85" s="55"/>
      <c r="R85" s="55"/>
      <c r="S85" s="34">
        <v>12105</v>
      </c>
      <c r="T85" s="57"/>
      <c r="U85" s="56"/>
      <c r="V85" s="57"/>
      <c r="W85" s="58"/>
      <c r="X85" s="16"/>
      <c r="Y85" s="14"/>
      <c r="Z85" s="16"/>
    </row>
    <row r="86" spans="1:26" ht="18" customHeight="1" x14ac:dyDescent="0.2">
      <c r="A86" s="27" t="s">
        <v>111</v>
      </c>
      <c r="B86" s="97" t="s">
        <v>112</v>
      </c>
      <c r="C86" s="97"/>
      <c r="D86" s="97"/>
      <c r="E86" s="104" t="s">
        <v>229</v>
      </c>
      <c r="F86" s="104"/>
      <c r="G86" s="94">
        <v>12216.7</v>
      </c>
      <c r="H86" s="94"/>
      <c r="I86" s="23">
        <v>550.29999999999995</v>
      </c>
      <c r="J86" s="22"/>
      <c r="K86" s="22"/>
      <c r="L86" s="22"/>
      <c r="M86" s="22"/>
      <c r="N86" s="30">
        <f t="shared" si="8"/>
        <v>12767</v>
      </c>
      <c r="O86" s="31">
        <v>41305</v>
      </c>
      <c r="P86" s="96">
        <v>41275</v>
      </c>
      <c r="Q86" s="96"/>
      <c r="R86" s="96"/>
      <c r="S86" s="33"/>
      <c r="T86" s="33"/>
      <c r="U86" s="33"/>
      <c r="V86" s="34">
        <v>12216.7</v>
      </c>
      <c r="W86" s="21"/>
      <c r="X86" s="16">
        <f>+S86+T86+U86+V86</f>
        <v>12216.7</v>
      </c>
      <c r="Y86" s="14">
        <f>+G86</f>
        <v>12216.7</v>
      </c>
      <c r="Z86" s="16">
        <f>+X86-Y86</f>
        <v>0</v>
      </c>
    </row>
    <row r="87" spans="1:26" ht="18" customHeight="1" x14ac:dyDescent="0.2">
      <c r="A87" s="27" t="s">
        <v>113</v>
      </c>
      <c r="B87" s="97" t="s">
        <v>112</v>
      </c>
      <c r="C87" s="97"/>
      <c r="D87" s="97"/>
      <c r="E87" s="104" t="s">
        <v>230</v>
      </c>
      <c r="F87" s="104"/>
      <c r="G87" s="94">
        <v>10261.950000000001</v>
      </c>
      <c r="H87" s="94"/>
      <c r="I87" s="23">
        <v>462.25</v>
      </c>
      <c r="J87" s="22"/>
      <c r="K87" s="22"/>
      <c r="L87" s="22"/>
      <c r="M87" s="22"/>
      <c r="N87" s="30">
        <f t="shared" si="8"/>
        <v>10724.2</v>
      </c>
      <c r="O87" s="31">
        <v>41305</v>
      </c>
      <c r="P87" s="96">
        <v>41275</v>
      </c>
      <c r="Q87" s="96"/>
      <c r="R87" s="96"/>
      <c r="S87" s="33"/>
      <c r="T87" s="33"/>
      <c r="U87" s="33"/>
      <c r="V87" s="34">
        <v>10261.950000000001</v>
      </c>
      <c r="W87" s="21"/>
      <c r="X87" s="16">
        <f>+S87+T87+U87+V87</f>
        <v>10261.950000000001</v>
      </c>
      <c r="Y87" s="14">
        <f>+G87</f>
        <v>10261.950000000001</v>
      </c>
      <c r="Z87" s="16">
        <f>+X87-Y87</f>
        <v>0</v>
      </c>
    </row>
    <row r="88" spans="1:26" ht="18" customHeight="1" x14ac:dyDescent="0.2">
      <c r="A88" s="27" t="s">
        <v>114</v>
      </c>
      <c r="B88" s="97" t="s">
        <v>112</v>
      </c>
      <c r="C88" s="97"/>
      <c r="D88" s="97"/>
      <c r="E88" s="104" t="s">
        <v>231</v>
      </c>
      <c r="F88" s="104"/>
      <c r="G88" s="94">
        <v>3397</v>
      </c>
      <c r="H88" s="94"/>
      <c r="I88" s="23">
        <v>153</v>
      </c>
      <c r="J88" s="22"/>
      <c r="K88" s="22"/>
      <c r="L88" s="22"/>
      <c r="M88" s="22"/>
      <c r="N88" s="30">
        <f t="shared" si="8"/>
        <v>3550</v>
      </c>
      <c r="O88" s="31">
        <v>41305</v>
      </c>
      <c r="P88" s="96">
        <v>41275</v>
      </c>
      <c r="Q88" s="96"/>
      <c r="R88" s="96"/>
      <c r="S88" s="33"/>
      <c r="T88" s="33"/>
      <c r="U88" s="33"/>
      <c r="V88" s="34">
        <v>3397</v>
      </c>
      <c r="W88" s="21"/>
      <c r="X88" s="16">
        <f>+S88+T88+U88+V88</f>
        <v>3397</v>
      </c>
      <c r="Y88" s="14">
        <f>+G88</f>
        <v>3397</v>
      </c>
      <c r="Z88" s="16">
        <f>+X88-Y88</f>
        <v>0</v>
      </c>
    </row>
    <row r="89" spans="1:26" ht="18" customHeight="1" x14ac:dyDescent="0.2">
      <c r="A89" s="27" t="s">
        <v>188</v>
      </c>
      <c r="B89" s="27"/>
      <c r="C89" s="27" t="s">
        <v>296</v>
      </c>
      <c r="D89" s="27"/>
      <c r="E89" s="104" t="s">
        <v>228</v>
      </c>
      <c r="F89" s="104"/>
      <c r="G89" s="22">
        <v>26694.91</v>
      </c>
      <c r="H89" s="22"/>
      <c r="I89" s="23"/>
      <c r="J89" s="22">
        <v>2966.1</v>
      </c>
      <c r="K89" s="22">
        <v>5338.99</v>
      </c>
      <c r="L89" s="22"/>
      <c r="M89" s="22"/>
      <c r="N89" s="30">
        <f t="shared" ref="N89:N90" si="10">+G89+I89+J89+K89+L89+M89</f>
        <v>35000</v>
      </c>
      <c r="O89" s="31" t="s">
        <v>312</v>
      </c>
      <c r="P89" s="35" t="s">
        <v>313</v>
      </c>
      <c r="Q89" s="35"/>
      <c r="R89" s="35"/>
      <c r="S89" s="34">
        <v>26694.91</v>
      </c>
      <c r="T89" s="33"/>
      <c r="U89" s="33"/>
      <c r="V89" s="34"/>
      <c r="W89" s="21"/>
      <c r="X89" s="16">
        <f t="shared" ref="X89:X90" si="11">+S89+T89+U89+V89</f>
        <v>26694.91</v>
      </c>
      <c r="Y89" s="14">
        <f t="shared" ref="Y89:Y90" si="12">+G89</f>
        <v>26694.91</v>
      </c>
      <c r="Z89" s="16">
        <f t="shared" ref="Z89:Z90" si="13">+X89-Y89</f>
        <v>0</v>
      </c>
    </row>
    <row r="90" spans="1:26" ht="18" customHeight="1" x14ac:dyDescent="0.2">
      <c r="A90" s="27" t="s">
        <v>108</v>
      </c>
      <c r="B90" s="27"/>
      <c r="C90" s="27" t="s">
        <v>296</v>
      </c>
      <c r="D90" s="27"/>
      <c r="E90" s="104" t="s">
        <v>297</v>
      </c>
      <c r="F90" s="104"/>
      <c r="G90" s="22">
        <v>26694.91</v>
      </c>
      <c r="H90" s="22"/>
      <c r="I90" s="23"/>
      <c r="J90" s="22">
        <v>2966.1</v>
      </c>
      <c r="K90" s="22">
        <v>5338.99</v>
      </c>
      <c r="L90" s="22"/>
      <c r="M90" s="22"/>
      <c r="N90" s="30">
        <f t="shared" si="10"/>
        <v>35000</v>
      </c>
      <c r="O90" s="31" t="s">
        <v>312</v>
      </c>
      <c r="P90" s="35" t="s">
        <v>313</v>
      </c>
      <c r="Q90" s="35"/>
      <c r="R90" s="35"/>
      <c r="S90" s="34">
        <v>26694.91</v>
      </c>
      <c r="T90" s="33"/>
      <c r="U90" s="33"/>
      <c r="V90" s="34"/>
      <c r="W90" s="21"/>
      <c r="X90" s="16">
        <f t="shared" si="11"/>
        <v>26694.91</v>
      </c>
      <c r="Y90" s="14">
        <f t="shared" si="12"/>
        <v>26694.91</v>
      </c>
      <c r="Z90" s="16">
        <f t="shared" si="13"/>
        <v>0</v>
      </c>
    </row>
    <row r="91" spans="1:26" ht="18" customHeight="1" x14ac:dyDescent="0.2">
      <c r="A91" s="27" t="s">
        <v>116</v>
      </c>
      <c r="B91" s="97" t="s">
        <v>115</v>
      </c>
      <c r="C91" s="97"/>
      <c r="D91" s="97"/>
      <c r="E91" s="97" t="s">
        <v>117</v>
      </c>
      <c r="F91" s="97"/>
      <c r="G91" s="94">
        <v>45000</v>
      </c>
      <c r="H91" s="94"/>
      <c r="I91" s="23"/>
      <c r="J91" s="22">
        <v>5000</v>
      </c>
      <c r="K91" s="22">
        <v>9000</v>
      </c>
      <c r="L91" s="22"/>
      <c r="M91" s="22"/>
      <c r="N91" s="30">
        <f t="shared" ref="N91:N121" si="14">+G91+I91+J91+K91+L91+M91</f>
        <v>59000</v>
      </c>
      <c r="O91" s="35">
        <v>42615</v>
      </c>
      <c r="P91" s="100">
        <v>42644</v>
      </c>
      <c r="Q91" s="100"/>
      <c r="R91" s="100"/>
      <c r="S91" s="33"/>
      <c r="T91" s="33"/>
      <c r="U91" s="33"/>
      <c r="V91" s="34">
        <v>45000</v>
      </c>
      <c r="W91" s="21"/>
      <c r="X91" s="16">
        <f t="shared" ref="X91:X96" si="15">+S91+T91+U91+V91</f>
        <v>45000</v>
      </c>
      <c r="Y91" s="14">
        <f t="shared" ref="Y91:Y96" si="16">+G91</f>
        <v>45000</v>
      </c>
      <c r="Z91" s="16">
        <f t="shared" ref="Z91:Z96" si="17">+X91-Y91</f>
        <v>0</v>
      </c>
    </row>
    <row r="92" spans="1:26" ht="18" customHeight="1" x14ac:dyDescent="0.2">
      <c r="A92" s="27" t="s">
        <v>118</v>
      </c>
      <c r="B92" s="97" t="s">
        <v>115</v>
      </c>
      <c r="C92" s="97"/>
      <c r="D92" s="97"/>
      <c r="E92" s="97" t="s">
        <v>119</v>
      </c>
      <c r="F92" s="97"/>
      <c r="G92" s="94">
        <v>45000</v>
      </c>
      <c r="H92" s="94"/>
      <c r="I92" s="23"/>
      <c r="J92" s="22">
        <v>5000</v>
      </c>
      <c r="K92" s="22">
        <v>9000</v>
      </c>
      <c r="L92" s="22"/>
      <c r="M92" s="22"/>
      <c r="N92" s="30">
        <f t="shared" si="14"/>
        <v>59000</v>
      </c>
      <c r="O92" s="59">
        <v>42677</v>
      </c>
      <c r="P92" s="100">
        <v>42645</v>
      </c>
      <c r="Q92" s="100"/>
      <c r="R92" s="100"/>
      <c r="S92" s="33"/>
      <c r="T92" s="33"/>
      <c r="U92" s="33"/>
      <c r="V92" s="34">
        <v>45000</v>
      </c>
      <c r="W92" s="21"/>
      <c r="X92" s="16">
        <f t="shared" si="15"/>
        <v>45000</v>
      </c>
      <c r="Y92" s="14">
        <f t="shared" si="16"/>
        <v>45000</v>
      </c>
      <c r="Z92" s="16">
        <f t="shared" si="17"/>
        <v>0</v>
      </c>
    </row>
    <row r="93" spans="1:26" ht="18" customHeight="1" x14ac:dyDescent="0.2">
      <c r="A93" s="27" t="s">
        <v>120</v>
      </c>
      <c r="B93" s="97" t="s">
        <v>115</v>
      </c>
      <c r="C93" s="97"/>
      <c r="D93" s="97"/>
      <c r="E93" s="97" t="s">
        <v>121</v>
      </c>
      <c r="F93" s="97"/>
      <c r="G93" s="94">
        <v>45000</v>
      </c>
      <c r="H93" s="94"/>
      <c r="I93" s="23"/>
      <c r="J93" s="22">
        <v>5000</v>
      </c>
      <c r="K93" s="22">
        <v>9000</v>
      </c>
      <c r="L93" s="22"/>
      <c r="M93" s="22"/>
      <c r="N93" s="30">
        <f t="shared" si="14"/>
        <v>59000</v>
      </c>
      <c r="O93" s="35">
        <v>42617</v>
      </c>
      <c r="P93" s="100">
        <v>42646</v>
      </c>
      <c r="Q93" s="100"/>
      <c r="R93" s="100"/>
      <c r="S93" s="33"/>
      <c r="T93" s="33"/>
      <c r="U93" s="33"/>
      <c r="V93" s="34">
        <v>45000</v>
      </c>
      <c r="W93" s="21"/>
      <c r="X93" s="16">
        <f t="shared" si="15"/>
        <v>45000</v>
      </c>
      <c r="Y93" s="14">
        <f t="shared" si="16"/>
        <v>45000</v>
      </c>
      <c r="Z93" s="16">
        <f t="shared" si="17"/>
        <v>0</v>
      </c>
    </row>
    <row r="94" spans="1:26" ht="18" customHeight="1" x14ac:dyDescent="0.2">
      <c r="A94" s="27" t="s">
        <v>122</v>
      </c>
      <c r="B94" s="97" t="s">
        <v>115</v>
      </c>
      <c r="C94" s="97"/>
      <c r="D94" s="97"/>
      <c r="E94" s="97" t="s">
        <v>123</v>
      </c>
      <c r="F94" s="97"/>
      <c r="G94" s="94">
        <v>45000</v>
      </c>
      <c r="H94" s="94"/>
      <c r="I94" s="23"/>
      <c r="J94" s="22">
        <v>5000</v>
      </c>
      <c r="K94" s="22">
        <v>9000</v>
      </c>
      <c r="L94" s="22"/>
      <c r="M94" s="22"/>
      <c r="N94" s="30">
        <f t="shared" si="14"/>
        <v>59000</v>
      </c>
      <c r="O94" s="59">
        <v>42648</v>
      </c>
      <c r="P94" s="100">
        <v>42647</v>
      </c>
      <c r="Q94" s="100"/>
      <c r="R94" s="100"/>
      <c r="S94" s="33"/>
      <c r="T94" s="33"/>
      <c r="U94" s="33"/>
      <c r="V94" s="34">
        <v>45000</v>
      </c>
      <c r="W94" s="21"/>
      <c r="X94" s="16">
        <f t="shared" si="15"/>
        <v>45000</v>
      </c>
      <c r="Y94" s="14">
        <f t="shared" si="16"/>
        <v>45000</v>
      </c>
      <c r="Z94" s="16">
        <f t="shared" si="17"/>
        <v>0</v>
      </c>
    </row>
    <row r="95" spans="1:26" ht="18" customHeight="1" x14ac:dyDescent="0.2">
      <c r="A95" s="27" t="s">
        <v>124</v>
      </c>
      <c r="B95" s="97" t="s">
        <v>115</v>
      </c>
      <c r="C95" s="97"/>
      <c r="D95" s="97"/>
      <c r="E95" s="97" t="s">
        <v>125</v>
      </c>
      <c r="F95" s="97"/>
      <c r="G95" s="94">
        <v>45000</v>
      </c>
      <c r="H95" s="94"/>
      <c r="I95" s="23"/>
      <c r="J95" s="22">
        <v>5000</v>
      </c>
      <c r="K95" s="22">
        <v>9000</v>
      </c>
      <c r="L95" s="22"/>
      <c r="M95" s="22"/>
      <c r="N95" s="30">
        <f t="shared" si="14"/>
        <v>59000</v>
      </c>
      <c r="O95" s="35">
        <v>42619</v>
      </c>
      <c r="P95" s="100">
        <v>42648</v>
      </c>
      <c r="Q95" s="100"/>
      <c r="R95" s="100"/>
      <c r="S95" s="33"/>
      <c r="T95" s="33"/>
      <c r="U95" s="33"/>
      <c r="V95" s="34">
        <v>45000</v>
      </c>
      <c r="W95" s="21"/>
      <c r="X95" s="16">
        <f t="shared" si="15"/>
        <v>45000</v>
      </c>
      <c r="Y95" s="14">
        <f t="shared" si="16"/>
        <v>45000</v>
      </c>
      <c r="Z95" s="16">
        <f t="shared" si="17"/>
        <v>0</v>
      </c>
    </row>
    <row r="96" spans="1:26" ht="18" customHeight="1" x14ac:dyDescent="0.2">
      <c r="A96" s="27" t="s">
        <v>126</v>
      </c>
      <c r="B96" s="97" t="s">
        <v>115</v>
      </c>
      <c r="C96" s="97"/>
      <c r="D96" s="97"/>
      <c r="E96" s="97" t="s">
        <v>127</v>
      </c>
      <c r="F96" s="97"/>
      <c r="G96" s="94">
        <v>45000</v>
      </c>
      <c r="H96" s="94"/>
      <c r="I96" s="23"/>
      <c r="J96" s="22">
        <v>5000</v>
      </c>
      <c r="K96" s="22">
        <v>9000</v>
      </c>
      <c r="L96" s="22"/>
      <c r="M96" s="22"/>
      <c r="N96" s="30">
        <f t="shared" si="14"/>
        <v>59000</v>
      </c>
      <c r="O96" s="59">
        <v>42650</v>
      </c>
      <c r="P96" s="100">
        <v>42649</v>
      </c>
      <c r="Q96" s="100"/>
      <c r="R96" s="100"/>
      <c r="S96" s="33"/>
      <c r="T96" s="33"/>
      <c r="U96" s="33"/>
      <c r="V96" s="34">
        <v>45000</v>
      </c>
      <c r="W96" s="21"/>
      <c r="X96" s="16">
        <f t="shared" si="15"/>
        <v>45000</v>
      </c>
      <c r="Y96" s="14">
        <f t="shared" si="16"/>
        <v>45000</v>
      </c>
      <c r="Z96" s="16">
        <f t="shared" si="17"/>
        <v>0</v>
      </c>
    </row>
    <row r="97" spans="1:26" ht="26.25" customHeight="1" x14ac:dyDescent="0.2">
      <c r="A97" s="27" t="s">
        <v>298</v>
      </c>
      <c r="B97" s="27"/>
      <c r="C97" s="27" t="s">
        <v>299</v>
      </c>
      <c r="D97" s="27"/>
      <c r="E97" s="97" t="s">
        <v>300</v>
      </c>
      <c r="F97" s="97"/>
      <c r="G97" s="22">
        <v>49400</v>
      </c>
      <c r="H97" s="22"/>
      <c r="I97" s="23"/>
      <c r="J97" s="22">
        <v>2600</v>
      </c>
      <c r="K97" s="22"/>
      <c r="L97" s="22"/>
      <c r="M97" s="22"/>
      <c r="N97" s="30">
        <f t="shared" si="14"/>
        <v>52000</v>
      </c>
      <c r="O97" s="59" t="s">
        <v>301</v>
      </c>
      <c r="P97" s="59" t="s">
        <v>302</v>
      </c>
      <c r="Q97" s="59"/>
      <c r="R97" s="59"/>
      <c r="S97" s="34">
        <v>49400</v>
      </c>
      <c r="T97" s="33"/>
      <c r="U97" s="33"/>
      <c r="V97" s="34"/>
      <c r="W97" s="21"/>
      <c r="X97" s="16"/>
      <c r="Y97" s="14"/>
      <c r="Z97" s="16"/>
    </row>
    <row r="98" spans="1:26" ht="18" customHeight="1" x14ac:dyDescent="0.2">
      <c r="A98" s="27" t="s">
        <v>129</v>
      </c>
      <c r="B98" s="97" t="s">
        <v>128</v>
      </c>
      <c r="C98" s="97"/>
      <c r="D98" s="97"/>
      <c r="E98" s="97" t="s">
        <v>130</v>
      </c>
      <c r="F98" s="97"/>
      <c r="G98" s="94">
        <v>2825</v>
      </c>
      <c r="H98" s="94"/>
      <c r="I98" s="23">
        <v>125</v>
      </c>
      <c r="J98" s="22"/>
      <c r="K98" s="22"/>
      <c r="L98" s="22"/>
      <c r="M98" s="22"/>
      <c r="N98" s="30">
        <f t="shared" si="14"/>
        <v>2950</v>
      </c>
      <c r="O98" s="35">
        <v>42622</v>
      </c>
      <c r="P98" s="100">
        <v>42651</v>
      </c>
      <c r="Q98" s="100"/>
      <c r="R98" s="100"/>
      <c r="S98" s="33"/>
      <c r="T98" s="34">
        <v>2825</v>
      </c>
      <c r="U98" s="33"/>
      <c r="V98" s="33"/>
      <c r="W98" s="21"/>
      <c r="X98" s="16">
        <f>+S98+T98+U98+V98</f>
        <v>2825</v>
      </c>
      <c r="Y98" s="14">
        <f>+G98</f>
        <v>2825</v>
      </c>
      <c r="Z98" s="16">
        <f>+X98-Y98</f>
        <v>0</v>
      </c>
    </row>
    <row r="99" spans="1:26" ht="25.5" customHeight="1" x14ac:dyDescent="0.2">
      <c r="A99" s="27" t="s">
        <v>131</v>
      </c>
      <c r="B99" s="97" t="s">
        <v>128</v>
      </c>
      <c r="C99" s="97"/>
      <c r="D99" s="97"/>
      <c r="E99" s="97" t="s">
        <v>236</v>
      </c>
      <c r="F99" s="97"/>
      <c r="G99" s="94">
        <v>5650</v>
      </c>
      <c r="H99" s="94"/>
      <c r="I99" s="23">
        <v>250</v>
      </c>
      <c r="J99" s="22"/>
      <c r="K99" s="22"/>
      <c r="L99" s="22"/>
      <c r="M99" s="22"/>
      <c r="N99" s="30">
        <f t="shared" si="14"/>
        <v>5900</v>
      </c>
      <c r="O99" s="31">
        <v>42642</v>
      </c>
      <c r="P99" s="90">
        <v>42612</v>
      </c>
      <c r="Q99" s="90"/>
      <c r="R99" s="90"/>
      <c r="S99" s="33"/>
      <c r="T99" s="34">
        <v>5650</v>
      </c>
      <c r="U99" s="33"/>
      <c r="V99" s="33"/>
      <c r="W99" s="21"/>
      <c r="X99" s="16">
        <f>+S99+T99+U99+V99</f>
        <v>5650</v>
      </c>
      <c r="Y99" s="14">
        <f>+G99</f>
        <v>5650</v>
      </c>
      <c r="Z99" s="16">
        <f>+X99-Y99</f>
        <v>0</v>
      </c>
    </row>
    <row r="100" spans="1:26" ht="18" customHeight="1" x14ac:dyDescent="0.2">
      <c r="A100" s="27" t="s">
        <v>269</v>
      </c>
      <c r="B100" s="27"/>
      <c r="C100" s="67" t="s">
        <v>132</v>
      </c>
      <c r="D100" s="67"/>
      <c r="E100" s="97" t="s">
        <v>228</v>
      </c>
      <c r="F100" s="97"/>
      <c r="G100" s="94">
        <v>31915.24</v>
      </c>
      <c r="H100" s="94"/>
      <c r="I100" s="23">
        <v>1483.06</v>
      </c>
      <c r="J100" s="22"/>
      <c r="K100" s="22">
        <v>1601.7</v>
      </c>
      <c r="L100" s="22"/>
      <c r="M100" s="22"/>
      <c r="N100" s="30">
        <f t="shared" si="14"/>
        <v>35000</v>
      </c>
      <c r="O100" s="31" t="s">
        <v>272</v>
      </c>
      <c r="P100" s="31" t="s">
        <v>271</v>
      </c>
      <c r="Q100" s="31"/>
      <c r="R100" s="31"/>
      <c r="S100" s="34">
        <v>31915.24</v>
      </c>
      <c r="T100" s="33"/>
      <c r="U100" s="34"/>
      <c r="V100" s="33"/>
      <c r="W100" s="21"/>
      <c r="X100" s="16">
        <f>+S100+T100+U100+V100</f>
        <v>31915.24</v>
      </c>
      <c r="Y100" s="14">
        <f>+G100</f>
        <v>31915.24</v>
      </c>
      <c r="Z100" s="16">
        <f>+X100-Y100</f>
        <v>0</v>
      </c>
    </row>
    <row r="101" spans="1:26" ht="18" customHeight="1" x14ac:dyDescent="0.2">
      <c r="A101" s="27" t="s">
        <v>104</v>
      </c>
      <c r="B101" s="27"/>
      <c r="C101" s="67" t="s">
        <v>132</v>
      </c>
      <c r="D101" s="67"/>
      <c r="E101" s="97" t="s">
        <v>270</v>
      </c>
      <c r="F101" s="97"/>
      <c r="G101" s="94">
        <v>31915.24</v>
      </c>
      <c r="H101" s="94"/>
      <c r="I101" s="23">
        <v>1483.06</v>
      </c>
      <c r="J101" s="22"/>
      <c r="K101" s="22">
        <v>1601.7</v>
      </c>
      <c r="L101" s="22"/>
      <c r="M101" s="22"/>
      <c r="N101" s="30">
        <f t="shared" si="14"/>
        <v>35000</v>
      </c>
      <c r="O101" s="31" t="s">
        <v>274</v>
      </c>
      <c r="P101" s="31" t="s">
        <v>273</v>
      </c>
      <c r="Q101" s="31"/>
      <c r="R101" s="31"/>
      <c r="S101" s="34">
        <v>31915.24</v>
      </c>
      <c r="T101" s="33"/>
      <c r="U101" s="34"/>
      <c r="V101" s="33"/>
      <c r="W101" s="21"/>
      <c r="X101" s="16">
        <f>+S101+T101+U101+V101</f>
        <v>31915.24</v>
      </c>
      <c r="Y101" s="14">
        <f>+G101</f>
        <v>31915.24</v>
      </c>
      <c r="Z101" s="16">
        <f>+X101-Y101</f>
        <v>0</v>
      </c>
    </row>
    <row r="102" spans="1:26" ht="35.25" customHeight="1" x14ac:dyDescent="0.2">
      <c r="A102" s="27" t="s">
        <v>133</v>
      </c>
      <c r="B102" s="97" t="s">
        <v>134</v>
      </c>
      <c r="C102" s="97"/>
      <c r="D102" s="97"/>
      <c r="E102" s="97" t="s">
        <v>219</v>
      </c>
      <c r="F102" s="97"/>
      <c r="G102" s="94">
        <v>8150.95</v>
      </c>
      <c r="H102" s="94"/>
      <c r="I102" s="23">
        <v>407.5</v>
      </c>
      <c r="J102" s="22"/>
      <c r="K102" s="22"/>
      <c r="L102" s="22"/>
      <c r="M102" s="22"/>
      <c r="N102" s="30">
        <f t="shared" si="14"/>
        <v>8558.4500000000007</v>
      </c>
      <c r="O102" s="42">
        <v>41132</v>
      </c>
      <c r="P102" s="99">
        <v>41162</v>
      </c>
      <c r="Q102" s="99"/>
      <c r="R102" s="99"/>
      <c r="S102" s="33"/>
      <c r="T102" s="33"/>
      <c r="U102" s="33"/>
      <c r="V102" s="34">
        <v>8150.95</v>
      </c>
      <c r="W102" s="21" t="s">
        <v>216</v>
      </c>
      <c r="X102" s="16">
        <f>+S102+T102+U102+V102</f>
        <v>8150.95</v>
      </c>
      <c r="Y102" s="14">
        <f>+G102</f>
        <v>8150.95</v>
      </c>
      <c r="Z102" s="16">
        <f>+X102-Y102</f>
        <v>0</v>
      </c>
    </row>
    <row r="103" spans="1:26" s="2" customFormat="1" ht="33.75" customHeight="1" x14ac:dyDescent="0.2">
      <c r="A103" s="60" t="s">
        <v>135</v>
      </c>
      <c r="B103" s="60"/>
      <c r="C103" s="60" t="s">
        <v>136</v>
      </c>
      <c r="D103" s="60"/>
      <c r="E103" s="126" t="s">
        <v>261</v>
      </c>
      <c r="F103" s="126"/>
      <c r="G103" s="61">
        <v>52327.48</v>
      </c>
      <c r="H103" s="61"/>
      <c r="I103" s="53">
        <v>2315.37</v>
      </c>
      <c r="J103" s="61"/>
      <c r="K103" s="61"/>
      <c r="L103" s="61"/>
      <c r="M103" s="61"/>
      <c r="N103" s="62">
        <f t="shared" si="14"/>
        <v>54642.850000000006</v>
      </c>
      <c r="O103" s="70">
        <v>42614</v>
      </c>
      <c r="P103" s="71">
        <v>42377</v>
      </c>
      <c r="Q103" s="71"/>
      <c r="R103" s="71"/>
      <c r="S103" s="64"/>
      <c r="T103" s="65">
        <v>52327.48</v>
      </c>
      <c r="U103" s="64"/>
      <c r="V103" s="64"/>
      <c r="W103" s="66"/>
      <c r="X103" s="16">
        <f>+S103+T103+U103+V103</f>
        <v>52327.48</v>
      </c>
      <c r="Y103" s="14">
        <f>+G103</f>
        <v>52327.48</v>
      </c>
      <c r="Z103" s="16">
        <f>+X103-Y103</f>
        <v>0</v>
      </c>
    </row>
    <row r="104" spans="1:26" s="2" customFormat="1" ht="33.75" customHeight="1" x14ac:dyDescent="0.2">
      <c r="A104" s="60" t="s">
        <v>303</v>
      </c>
      <c r="B104" s="60"/>
      <c r="C104" s="60" t="s">
        <v>138</v>
      </c>
      <c r="D104" s="60"/>
      <c r="E104" s="87" t="s">
        <v>305</v>
      </c>
      <c r="F104" s="87"/>
      <c r="G104" s="61">
        <v>31915.24</v>
      </c>
      <c r="H104" s="61"/>
      <c r="I104" s="53">
        <v>1483.06</v>
      </c>
      <c r="J104" s="61"/>
      <c r="K104" s="61">
        <v>1601.7</v>
      </c>
      <c r="L104" s="61"/>
      <c r="M104" s="61"/>
      <c r="N104" s="62">
        <f t="shared" si="14"/>
        <v>35000</v>
      </c>
      <c r="O104" s="70" t="s">
        <v>307</v>
      </c>
      <c r="P104" s="71" t="s">
        <v>308</v>
      </c>
      <c r="Q104" s="71"/>
      <c r="R104" s="71"/>
      <c r="S104" s="34">
        <v>31915.24</v>
      </c>
      <c r="T104" s="65"/>
      <c r="U104" s="64"/>
      <c r="V104" s="64"/>
      <c r="W104" s="66"/>
      <c r="X104" s="16">
        <f t="shared" ref="X104:X107" si="18">+S104+T104+U104+V104</f>
        <v>31915.24</v>
      </c>
      <c r="Y104" s="14">
        <f t="shared" ref="Y104:Y107" si="19">+G104</f>
        <v>31915.24</v>
      </c>
      <c r="Z104" s="16">
        <f t="shared" ref="Z104:Z107" si="20">+X104-Y104</f>
        <v>0</v>
      </c>
    </row>
    <row r="105" spans="1:26" s="2" customFormat="1" ht="33.75" customHeight="1" x14ac:dyDescent="0.2">
      <c r="A105" s="60" t="s">
        <v>304</v>
      </c>
      <c r="B105" s="60"/>
      <c r="C105" s="60" t="s">
        <v>138</v>
      </c>
      <c r="D105" s="60"/>
      <c r="E105" s="87" t="s">
        <v>306</v>
      </c>
      <c r="F105" s="87"/>
      <c r="G105" s="61">
        <v>31915.24</v>
      </c>
      <c r="H105" s="61"/>
      <c r="I105" s="53">
        <v>1483.06</v>
      </c>
      <c r="J105" s="61"/>
      <c r="K105" s="61">
        <v>1601.7</v>
      </c>
      <c r="L105" s="61"/>
      <c r="M105" s="61"/>
      <c r="N105" s="62">
        <f t="shared" si="14"/>
        <v>35000</v>
      </c>
      <c r="O105" s="70" t="s">
        <v>307</v>
      </c>
      <c r="P105" s="71" t="s">
        <v>308</v>
      </c>
      <c r="Q105" s="71"/>
      <c r="R105" s="71"/>
      <c r="S105" s="34">
        <v>31915.24</v>
      </c>
      <c r="T105" s="65"/>
      <c r="U105" s="64"/>
      <c r="V105" s="64"/>
      <c r="W105" s="66"/>
      <c r="X105" s="16">
        <f t="shared" si="18"/>
        <v>31915.24</v>
      </c>
      <c r="Y105" s="14">
        <f t="shared" si="19"/>
        <v>31915.24</v>
      </c>
      <c r="Z105" s="16">
        <f t="shared" si="20"/>
        <v>0</v>
      </c>
    </row>
    <row r="106" spans="1:26" s="2" customFormat="1" ht="33.75" customHeight="1" x14ac:dyDescent="0.2">
      <c r="A106" s="60" t="s">
        <v>309</v>
      </c>
      <c r="B106" s="60"/>
      <c r="C106" s="60" t="s">
        <v>310</v>
      </c>
      <c r="D106" s="60"/>
      <c r="E106" s="125" t="s">
        <v>311</v>
      </c>
      <c r="F106" s="125"/>
      <c r="G106" s="61">
        <v>38135.589999999997</v>
      </c>
      <c r="H106" s="61"/>
      <c r="I106" s="53"/>
      <c r="J106" s="61">
        <v>4237.29</v>
      </c>
      <c r="K106" s="61">
        <v>7627.12</v>
      </c>
      <c r="L106" s="61"/>
      <c r="M106" s="61"/>
      <c r="N106" s="62">
        <f t="shared" si="14"/>
        <v>50000</v>
      </c>
      <c r="O106" s="70" t="s">
        <v>312</v>
      </c>
      <c r="P106" s="71" t="s">
        <v>313</v>
      </c>
      <c r="Q106" s="71"/>
      <c r="R106" s="71"/>
      <c r="S106" s="34">
        <v>38135.589999999997</v>
      </c>
      <c r="T106" s="65"/>
      <c r="U106" s="64"/>
      <c r="V106" s="64"/>
      <c r="W106" s="66"/>
      <c r="X106" s="16">
        <f t="shared" si="18"/>
        <v>38135.589999999997</v>
      </c>
      <c r="Y106" s="14">
        <f t="shared" si="19"/>
        <v>38135.589999999997</v>
      </c>
      <c r="Z106" s="16">
        <f t="shared" si="20"/>
        <v>0</v>
      </c>
    </row>
    <row r="107" spans="1:26" s="2" customFormat="1" ht="33.75" customHeight="1" x14ac:dyDescent="0.2">
      <c r="A107" s="60" t="s">
        <v>314</v>
      </c>
      <c r="B107" s="60"/>
      <c r="C107" s="60" t="s">
        <v>315</v>
      </c>
      <c r="D107" s="60"/>
      <c r="E107" s="125" t="s">
        <v>316</v>
      </c>
      <c r="F107" s="125"/>
      <c r="G107" s="61">
        <v>57203.39</v>
      </c>
      <c r="H107" s="61"/>
      <c r="I107" s="53"/>
      <c r="J107" s="61">
        <v>6355.93</v>
      </c>
      <c r="K107" s="61">
        <v>11440.68</v>
      </c>
      <c r="L107" s="61"/>
      <c r="M107" s="61"/>
      <c r="N107" s="62">
        <f t="shared" si="14"/>
        <v>75000</v>
      </c>
      <c r="O107" s="70" t="s">
        <v>317</v>
      </c>
      <c r="P107" s="71" t="s">
        <v>317</v>
      </c>
      <c r="Q107" s="71"/>
      <c r="R107" s="71"/>
      <c r="S107" s="34"/>
      <c r="T107" s="65">
        <v>57203.39</v>
      </c>
      <c r="U107" s="64"/>
      <c r="V107" s="64"/>
      <c r="W107" s="66"/>
      <c r="X107" s="16">
        <f t="shared" si="18"/>
        <v>57203.39</v>
      </c>
      <c r="Y107" s="14">
        <f t="shared" si="19"/>
        <v>57203.39</v>
      </c>
      <c r="Z107" s="16">
        <f t="shared" si="20"/>
        <v>0</v>
      </c>
    </row>
    <row r="108" spans="1:26" ht="18" customHeight="1" x14ac:dyDescent="0.2">
      <c r="A108" s="27" t="s">
        <v>98</v>
      </c>
      <c r="B108" s="97" t="s">
        <v>139</v>
      </c>
      <c r="C108" s="97"/>
      <c r="D108" s="97"/>
      <c r="E108" s="97" t="s">
        <v>318</v>
      </c>
      <c r="F108" s="97"/>
      <c r="G108" s="94">
        <v>28220.34</v>
      </c>
      <c r="H108" s="94"/>
      <c r="I108" s="23"/>
      <c r="J108" s="22">
        <v>3135.59</v>
      </c>
      <c r="K108" s="22">
        <v>5644.07</v>
      </c>
      <c r="L108" s="22"/>
      <c r="M108" s="22"/>
      <c r="N108" s="30">
        <f t="shared" si="14"/>
        <v>37000</v>
      </c>
      <c r="O108" s="31">
        <v>42635</v>
      </c>
      <c r="P108" s="90">
        <v>42605</v>
      </c>
      <c r="Q108" s="90"/>
      <c r="R108" s="90"/>
      <c r="S108" s="33"/>
      <c r="T108" s="34">
        <v>28220.34</v>
      </c>
      <c r="U108" s="33"/>
      <c r="V108" s="33"/>
      <c r="W108" s="21"/>
      <c r="X108" s="16">
        <f t="shared" ref="X108:X121" si="21">+S108+T108+U108+V108</f>
        <v>28220.34</v>
      </c>
      <c r="Y108" s="14">
        <f t="shared" ref="Y108:Y121" si="22">+G108</f>
        <v>28220.34</v>
      </c>
      <c r="Z108" s="16">
        <f t="shared" ref="Z108:Z121" si="23">+X108-Y108</f>
        <v>0</v>
      </c>
    </row>
    <row r="109" spans="1:26" ht="18" customHeight="1" x14ac:dyDescent="0.2">
      <c r="A109" s="27" t="s">
        <v>99</v>
      </c>
      <c r="B109" s="97" t="s">
        <v>139</v>
      </c>
      <c r="C109" s="97"/>
      <c r="D109" s="97"/>
      <c r="E109" s="97" t="s">
        <v>319</v>
      </c>
      <c r="F109" s="97"/>
      <c r="G109" s="94">
        <v>28220.34</v>
      </c>
      <c r="H109" s="94"/>
      <c r="I109" s="23"/>
      <c r="J109" s="22">
        <v>3135.59</v>
      </c>
      <c r="K109" s="22">
        <v>5644.07</v>
      </c>
      <c r="L109" s="22"/>
      <c r="M109" s="22"/>
      <c r="N109" s="30">
        <f t="shared" si="14"/>
        <v>37000</v>
      </c>
      <c r="O109" s="31">
        <v>42635</v>
      </c>
      <c r="P109" s="90">
        <v>42605</v>
      </c>
      <c r="Q109" s="90"/>
      <c r="R109" s="90"/>
      <c r="S109" s="33"/>
      <c r="T109" s="34">
        <v>28220.34</v>
      </c>
      <c r="U109" s="33"/>
      <c r="V109" s="33"/>
      <c r="W109" s="21"/>
      <c r="X109" s="16">
        <f t="shared" si="21"/>
        <v>28220.34</v>
      </c>
      <c r="Y109" s="14">
        <f t="shared" si="22"/>
        <v>28220.34</v>
      </c>
      <c r="Z109" s="16">
        <f t="shared" si="23"/>
        <v>0</v>
      </c>
    </row>
    <row r="110" spans="1:26" ht="18" customHeight="1" x14ac:dyDescent="0.2">
      <c r="A110" s="27" t="s">
        <v>140</v>
      </c>
      <c r="B110" s="97" t="s">
        <v>139</v>
      </c>
      <c r="C110" s="97"/>
      <c r="D110" s="97"/>
      <c r="E110" s="97" t="s">
        <v>320</v>
      </c>
      <c r="F110" s="97"/>
      <c r="G110" s="94">
        <v>28220.34</v>
      </c>
      <c r="H110" s="94"/>
      <c r="I110" s="23"/>
      <c r="J110" s="22">
        <v>3135.59</v>
      </c>
      <c r="K110" s="22">
        <v>5644.07</v>
      </c>
      <c r="L110" s="22"/>
      <c r="M110" s="22"/>
      <c r="N110" s="30">
        <f t="shared" si="14"/>
        <v>37000</v>
      </c>
      <c r="O110" s="31">
        <v>42635</v>
      </c>
      <c r="P110" s="90">
        <v>42605</v>
      </c>
      <c r="Q110" s="90"/>
      <c r="R110" s="90"/>
      <c r="S110" s="33"/>
      <c r="T110" s="34">
        <v>28220.34</v>
      </c>
      <c r="U110" s="33"/>
      <c r="V110" s="33"/>
      <c r="W110" s="21"/>
      <c r="X110" s="16">
        <f t="shared" si="21"/>
        <v>28220.34</v>
      </c>
      <c r="Y110" s="14">
        <f t="shared" si="22"/>
        <v>28220.34</v>
      </c>
      <c r="Z110" s="16">
        <f t="shared" si="23"/>
        <v>0</v>
      </c>
    </row>
    <row r="111" spans="1:26" ht="17.100000000000001" customHeight="1" x14ac:dyDescent="0.2">
      <c r="A111" s="27" t="s">
        <v>141</v>
      </c>
      <c r="B111" s="97" t="s">
        <v>142</v>
      </c>
      <c r="C111" s="97"/>
      <c r="D111" s="97"/>
      <c r="E111" s="97" t="s">
        <v>143</v>
      </c>
      <c r="F111" s="97"/>
      <c r="G111" s="94">
        <v>22600</v>
      </c>
      <c r="H111" s="94"/>
      <c r="I111" s="23">
        <v>1000</v>
      </c>
      <c r="J111" s="22"/>
      <c r="K111" s="22"/>
      <c r="L111" s="22"/>
      <c r="M111" s="22"/>
      <c r="N111" s="30">
        <f t="shared" si="14"/>
        <v>23600</v>
      </c>
      <c r="O111" s="31">
        <v>42092</v>
      </c>
      <c r="P111" s="90">
        <v>42062</v>
      </c>
      <c r="Q111" s="90"/>
      <c r="R111" s="90"/>
      <c r="S111" s="33"/>
      <c r="T111" s="33"/>
      <c r="U111" s="33"/>
      <c r="V111" s="34">
        <v>22600</v>
      </c>
      <c r="W111" s="21" t="s">
        <v>237</v>
      </c>
      <c r="X111" s="16">
        <f t="shared" si="21"/>
        <v>22600</v>
      </c>
      <c r="Y111" s="14">
        <f t="shared" si="22"/>
        <v>22600</v>
      </c>
      <c r="Z111" s="16">
        <f t="shared" si="23"/>
        <v>0</v>
      </c>
    </row>
    <row r="112" spans="1:26" ht="18" customHeight="1" x14ac:dyDescent="0.2">
      <c r="A112" s="27" t="s">
        <v>144</v>
      </c>
      <c r="B112" s="97" t="s">
        <v>142</v>
      </c>
      <c r="C112" s="97"/>
      <c r="D112" s="97"/>
      <c r="E112" s="97" t="s">
        <v>145</v>
      </c>
      <c r="F112" s="97"/>
      <c r="G112" s="94">
        <v>22600</v>
      </c>
      <c r="H112" s="94"/>
      <c r="I112" s="23">
        <v>1000</v>
      </c>
      <c r="J112" s="22"/>
      <c r="K112" s="22"/>
      <c r="L112" s="22"/>
      <c r="M112" s="22"/>
      <c r="N112" s="30">
        <f t="shared" si="14"/>
        <v>23600</v>
      </c>
      <c r="O112" s="31">
        <v>42138</v>
      </c>
      <c r="P112" s="90">
        <v>42108</v>
      </c>
      <c r="Q112" s="90"/>
      <c r="R112" s="90"/>
      <c r="S112" s="33"/>
      <c r="T112" s="33"/>
      <c r="U112" s="33"/>
      <c r="V112" s="34">
        <v>22600</v>
      </c>
      <c r="W112" s="21" t="s">
        <v>237</v>
      </c>
      <c r="X112" s="16">
        <f t="shared" si="21"/>
        <v>22600</v>
      </c>
      <c r="Y112" s="14">
        <f t="shared" si="22"/>
        <v>22600</v>
      </c>
      <c r="Z112" s="16">
        <f t="shared" si="23"/>
        <v>0</v>
      </c>
    </row>
    <row r="113" spans="1:26" ht="18" customHeight="1" x14ac:dyDescent="0.2">
      <c r="A113" s="28" t="s">
        <v>355</v>
      </c>
      <c r="B113" s="28"/>
      <c r="C113" s="82" t="s">
        <v>142</v>
      </c>
      <c r="D113" s="83"/>
      <c r="E113" s="103" t="s">
        <v>340</v>
      </c>
      <c r="F113" s="102"/>
      <c r="G113" s="29">
        <v>31915.24</v>
      </c>
      <c r="H113" s="29"/>
      <c r="I113" s="45">
        <v>1483.06</v>
      </c>
      <c r="J113" s="29"/>
      <c r="K113" s="29">
        <v>1601.7</v>
      </c>
      <c r="L113" s="29"/>
      <c r="M113" s="29"/>
      <c r="N113" s="30">
        <f t="shared" si="14"/>
        <v>35000</v>
      </c>
      <c r="O113" s="32" t="s">
        <v>356</v>
      </c>
      <c r="P113" s="32" t="s">
        <v>272</v>
      </c>
      <c r="Q113" s="32"/>
      <c r="R113" s="32"/>
      <c r="S113" s="34">
        <v>31915.24</v>
      </c>
      <c r="T113" s="33"/>
      <c r="U113" s="33"/>
      <c r="V113" s="34"/>
      <c r="W113" s="21"/>
      <c r="X113" s="16"/>
      <c r="Y113" s="14"/>
      <c r="Z113" s="16"/>
    </row>
    <row r="114" spans="1:26" ht="31.5" customHeight="1" x14ac:dyDescent="0.2">
      <c r="A114" s="27" t="s">
        <v>147</v>
      </c>
      <c r="B114" s="97" t="s">
        <v>148</v>
      </c>
      <c r="C114" s="97"/>
      <c r="D114" s="97"/>
      <c r="E114" s="97" t="s">
        <v>238</v>
      </c>
      <c r="F114" s="97"/>
      <c r="G114" s="94">
        <v>13896.74</v>
      </c>
      <c r="H114" s="94"/>
      <c r="I114" s="23">
        <v>614.9</v>
      </c>
      <c r="J114" s="22"/>
      <c r="K114" s="22"/>
      <c r="L114" s="22"/>
      <c r="M114" s="22"/>
      <c r="N114" s="30">
        <f t="shared" si="14"/>
        <v>14511.64</v>
      </c>
      <c r="O114" s="42">
        <v>42410</v>
      </c>
      <c r="P114" s="96">
        <v>42409</v>
      </c>
      <c r="Q114" s="96"/>
      <c r="R114" s="96"/>
      <c r="S114" s="34">
        <v>13896.74</v>
      </c>
      <c r="T114" s="33"/>
      <c r="U114" s="33"/>
      <c r="V114" s="33"/>
      <c r="W114" s="21"/>
      <c r="X114" s="16">
        <f t="shared" si="21"/>
        <v>13896.74</v>
      </c>
      <c r="Y114" s="14">
        <f t="shared" si="22"/>
        <v>13896.74</v>
      </c>
      <c r="Z114" s="16">
        <f t="shared" si="23"/>
        <v>0</v>
      </c>
    </row>
    <row r="115" spans="1:26" ht="27" customHeight="1" x14ac:dyDescent="0.2">
      <c r="A115" s="27" t="s">
        <v>98</v>
      </c>
      <c r="B115" s="97" t="s">
        <v>149</v>
      </c>
      <c r="C115" s="97"/>
      <c r="D115" s="97"/>
      <c r="E115" s="97" t="s">
        <v>241</v>
      </c>
      <c r="F115" s="97"/>
      <c r="G115" s="94">
        <v>42375</v>
      </c>
      <c r="H115" s="94"/>
      <c r="I115" s="23">
        <v>1875</v>
      </c>
      <c r="J115" s="22"/>
      <c r="K115" s="22"/>
      <c r="L115" s="22"/>
      <c r="M115" s="22"/>
      <c r="N115" s="30">
        <f t="shared" si="14"/>
        <v>44250</v>
      </c>
      <c r="O115" s="59">
        <v>42712</v>
      </c>
      <c r="P115" s="90">
        <v>42564</v>
      </c>
      <c r="Q115" s="90"/>
      <c r="R115" s="90"/>
      <c r="S115" s="33"/>
      <c r="T115" s="33"/>
      <c r="U115" s="34">
        <v>42375</v>
      </c>
      <c r="V115" s="33"/>
      <c r="W115" s="21"/>
      <c r="X115" s="16">
        <f t="shared" si="21"/>
        <v>42375</v>
      </c>
      <c r="Y115" s="14">
        <f t="shared" si="22"/>
        <v>42375</v>
      </c>
      <c r="Z115" s="16">
        <f t="shared" si="23"/>
        <v>0</v>
      </c>
    </row>
    <row r="116" spans="1:26" ht="24.75" customHeight="1" x14ac:dyDescent="0.2">
      <c r="A116" s="27" t="s">
        <v>150</v>
      </c>
      <c r="B116" s="97" t="s">
        <v>149</v>
      </c>
      <c r="C116" s="97"/>
      <c r="D116" s="97"/>
      <c r="E116" s="87" t="s">
        <v>240</v>
      </c>
      <c r="F116" s="87"/>
      <c r="G116" s="94">
        <v>129130.75</v>
      </c>
      <c r="H116" s="94"/>
      <c r="I116" s="23">
        <v>5713.75</v>
      </c>
      <c r="J116" s="22"/>
      <c r="K116" s="22"/>
      <c r="L116" s="22"/>
      <c r="M116" s="22"/>
      <c r="N116" s="30">
        <f t="shared" si="14"/>
        <v>134844.5</v>
      </c>
      <c r="O116" s="31">
        <v>42635</v>
      </c>
      <c r="P116" s="90">
        <v>42605</v>
      </c>
      <c r="Q116" s="90"/>
      <c r="R116" s="90"/>
      <c r="S116" s="33"/>
      <c r="T116" s="34">
        <v>129130.75</v>
      </c>
      <c r="U116" s="33"/>
      <c r="V116" s="33"/>
      <c r="W116" s="21"/>
      <c r="X116" s="16">
        <f t="shared" si="21"/>
        <v>129130.75</v>
      </c>
      <c r="Y116" s="14">
        <f t="shared" si="22"/>
        <v>129130.75</v>
      </c>
      <c r="Z116" s="16">
        <f t="shared" si="23"/>
        <v>0</v>
      </c>
    </row>
    <row r="117" spans="1:26" ht="33.75" customHeight="1" x14ac:dyDescent="0.2">
      <c r="A117" s="27" t="s">
        <v>113</v>
      </c>
      <c r="B117" s="97" t="s">
        <v>151</v>
      </c>
      <c r="C117" s="97"/>
      <c r="D117" s="97"/>
      <c r="E117" s="97" t="s">
        <v>105</v>
      </c>
      <c r="F117" s="97"/>
      <c r="G117" s="94">
        <v>37660</v>
      </c>
      <c r="H117" s="94"/>
      <c r="I117" s="23">
        <v>1750</v>
      </c>
      <c r="J117" s="22"/>
      <c r="K117" s="22">
        <v>1890</v>
      </c>
      <c r="L117" s="22"/>
      <c r="M117" s="22"/>
      <c r="N117" s="30">
        <f t="shared" si="14"/>
        <v>41300</v>
      </c>
      <c r="O117" s="31">
        <v>42613</v>
      </c>
      <c r="P117" s="96">
        <v>42377</v>
      </c>
      <c r="Q117" s="96"/>
      <c r="R117" s="96"/>
      <c r="S117" s="33"/>
      <c r="T117" s="34">
        <v>37660</v>
      </c>
      <c r="U117" s="33"/>
      <c r="V117" s="33"/>
      <c r="W117" s="21"/>
      <c r="X117" s="16">
        <f t="shared" si="21"/>
        <v>37660</v>
      </c>
      <c r="Y117" s="14">
        <f t="shared" si="22"/>
        <v>37660</v>
      </c>
      <c r="Z117" s="16">
        <f t="shared" si="23"/>
        <v>0</v>
      </c>
    </row>
    <row r="118" spans="1:26" ht="42" customHeight="1" x14ac:dyDescent="0.2">
      <c r="A118" s="27" t="s">
        <v>152</v>
      </c>
      <c r="B118" s="97" t="s">
        <v>153</v>
      </c>
      <c r="C118" s="97"/>
      <c r="D118" s="97"/>
      <c r="E118" s="97" t="s">
        <v>101</v>
      </c>
      <c r="F118" s="97"/>
      <c r="G118" s="94">
        <v>26694.92</v>
      </c>
      <c r="H118" s="94"/>
      <c r="I118" s="23"/>
      <c r="J118" s="22">
        <v>2966.1</v>
      </c>
      <c r="K118" s="22">
        <v>5338.98</v>
      </c>
      <c r="L118" s="22"/>
      <c r="M118" s="22"/>
      <c r="N118" s="30">
        <f t="shared" si="14"/>
        <v>35000</v>
      </c>
      <c r="O118" s="31">
        <v>42520</v>
      </c>
      <c r="P118" s="90">
        <v>42520</v>
      </c>
      <c r="Q118" s="90"/>
      <c r="R118" s="90"/>
      <c r="S118" s="33"/>
      <c r="T118" s="33"/>
      <c r="U118" s="33"/>
      <c r="V118" s="34">
        <v>26694.92</v>
      </c>
      <c r="W118" s="21" t="s">
        <v>275</v>
      </c>
      <c r="X118" s="16">
        <f t="shared" si="21"/>
        <v>26694.92</v>
      </c>
      <c r="Y118" s="14">
        <f t="shared" si="22"/>
        <v>26694.92</v>
      </c>
      <c r="Z118" s="16">
        <f t="shared" si="23"/>
        <v>0</v>
      </c>
    </row>
    <row r="119" spans="1:26" ht="26.25" customHeight="1" x14ac:dyDescent="0.2">
      <c r="A119" s="27" t="s">
        <v>154</v>
      </c>
      <c r="B119" s="97" t="s">
        <v>153</v>
      </c>
      <c r="C119" s="97"/>
      <c r="D119" s="97"/>
      <c r="E119" s="97" t="s">
        <v>102</v>
      </c>
      <c r="F119" s="97"/>
      <c r="G119" s="94">
        <v>26694.92</v>
      </c>
      <c r="H119" s="94"/>
      <c r="I119" s="23"/>
      <c r="J119" s="22">
        <v>2966.1</v>
      </c>
      <c r="K119" s="22">
        <v>5338.98</v>
      </c>
      <c r="L119" s="22"/>
      <c r="M119" s="22"/>
      <c r="N119" s="30">
        <f t="shared" si="14"/>
        <v>35000</v>
      </c>
      <c r="O119" s="35">
        <v>42406</v>
      </c>
      <c r="P119" s="96">
        <v>42406</v>
      </c>
      <c r="Q119" s="96"/>
      <c r="R119" s="96"/>
      <c r="S119" s="33"/>
      <c r="T119" s="33"/>
      <c r="U119" s="33"/>
      <c r="V119" s="34">
        <v>26694.92</v>
      </c>
      <c r="W119" s="21" t="s">
        <v>275</v>
      </c>
      <c r="X119" s="16">
        <f t="shared" si="21"/>
        <v>26694.92</v>
      </c>
      <c r="Y119" s="14">
        <f t="shared" si="22"/>
        <v>26694.92</v>
      </c>
      <c r="Z119" s="16">
        <f t="shared" si="23"/>
        <v>0</v>
      </c>
    </row>
    <row r="120" spans="1:26" ht="26.25" customHeight="1" x14ac:dyDescent="0.2">
      <c r="A120" s="27" t="s">
        <v>155</v>
      </c>
      <c r="B120" s="97" t="s">
        <v>153</v>
      </c>
      <c r="C120" s="97"/>
      <c r="D120" s="97"/>
      <c r="E120" s="97" t="s">
        <v>103</v>
      </c>
      <c r="F120" s="97"/>
      <c r="G120" s="94">
        <v>26694.91</v>
      </c>
      <c r="H120" s="94"/>
      <c r="I120" s="23"/>
      <c r="J120" s="22">
        <v>2966.1</v>
      </c>
      <c r="K120" s="22">
        <v>5338.98</v>
      </c>
      <c r="L120" s="22"/>
      <c r="M120" s="22"/>
      <c r="N120" s="30">
        <f t="shared" si="14"/>
        <v>34999.99</v>
      </c>
      <c r="O120" s="31">
        <v>42551</v>
      </c>
      <c r="P120" s="90">
        <v>42551</v>
      </c>
      <c r="Q120" s="90"/>
      <c r="R120" s="90"/>
      <c r="S120" s="33"/>
      <c r="T120" s="33"/>
      <c r="U120" s="33"/>
      <c r="V120" s="34">
        <v>26694.91</v>
      </c>
      <c r="W120" s="21" t="s">
        <v>275</v>
      </c>
      <c r="X120" s="16">
        <f t="shared" si="21"/>
        <v>26694.91</v>
      </c>
      <c r="Y120" s="14">
        <f t="shared" si="22"/>
        <v>26694.91</v>
      </c>
      <c r="Z120" s="16">
        <f t="shared" si="23"/>
        <v>0</v>
      </c>
    </row>
    <row r="121" spans="1:26" ht="18" customHeight="1" x14ac:dyDescent="0.2">
      <c r="A121" s="27" t="s">
        <v>156</v>
      </c>
      <c r="B121" s="97" t="s">
        <v>157</v>
      </c>
      <c r="C121" s="97"/>
      <c r="D121" s="97"/>
      <c r="E121" s="97" t="s">
        <v>239</v>
      </c>
      <c r="F121" s="97"/>
      <c r="G121" s="94">
        <v>25556.080000000002</v>
      </c>
      <c r="H121" s="94"/>
      <c r="I121" s="23">
        <v>1130.8</v>
      </c>
      <c r="J121" s="22"/>
      <c r="K121" s="22"/>
      <c r="L121" s="22"/>
      <c r="M121" s="22"/>
      <c r="N121" s="30">
        <f t="shared" si="14"/>
        <v>26686.880000000001</v>
      </c>
      <c r="O121" s="31">
        <v>42573</v>
      </c>
      <c r="P121" s="90">
        <v>42573</v>
      </c>
      <c r="Q121" s="90"/>
      <c r="R121" s="90"/>
      <c r="S121" s="33"/>
      <c r="T121" s="33"/>
      <c r="U121" s="33"/>
      <c r="V121" s="34">
        <v>25556.080000000002</v>
      </c>
      <c r="W121" s="21"/>
      <c r="X121" s="16">
        <f t="shared" si="21"/>
        <v>25556.080000000002</v>
      </c>
      <c r="Y121" s="14">
        <f t="shared" si="22"/>
        <v>25556.080000000002</v>
      </c>
      <c r="Z121" s="16">
        <f t="shared" si="23"/>
        <v>0</v>
      </c>
    </row>
    <row r="122" spans="1:26" ht="18" customHeight="1" x14ac:dyDescent="0.2">
      <c r="A122" s="27" t="s">
        <v>321</v>
      </c>
      <c r="B122" s="27"/>
      <c r="C122" s="27" t="s">
        <v>322</v>
      </c>
      <c r="D122" s="27"/>
      <c r="E122" s="97" t="s">
        <v>323</v>
      </c>
      <c r="F122" s="97"/>
      <c r="G122" s="22">
        <v>12544.78</v>
      </c>
      <c r="H122" s="22"/>
      <c r="I122" s="23">
        <v>565.08000000000004</v>
      </c>
      <c r="J122" s="22"/>
      <c r="K122" s="22"/>
      <c r="L122" s="22"/>
      <c r="M122" s="22"/>
      <c r="N122" s="30">
        <f t="shared" ref="N122:N154" si="24">+G122+I122+J122+K122+L122+M122</f>
        <v>13109.86</v>
      </c>
      <c r="O122" s="31" t="s">
        <v>324</v>
      </c>
      <c r="P122" s="31" t="s">
        <v>325</v>
      </c>
      <c r="Q122" s="31"/>
      <c r="R122" s="31"/>
      <c r="S122" s="56">
        <v>12544.78</v>
      </c>
      <c r="T122" s="33"/>
      <c r="U122" s="33"/>
      <c r="V122" s="34"/>
      <c r="W122" s="21"/>
      <c r="X122" s="16"/>
      <c r="Y122" s="14"/>
      <c r="Z122" s="16"/>
    </row>
    <row r="123" spans="1:26" ht="27.75" customHeight="1" x14ac:dyDescent="0.2">
      <c r="A123" s="27" t="s">
        <v>159</v>
      </c>
      <c r="B123" s="97" t="s">
        <v>158</v>
      </c>
      <c r="C123" s="97"/>
      <c r="D123" s="97"/>
      <c r="E123" s="97" t="s">
        <v>242</v>
      </c>
      <c r="F123" s="97"/>
      <c r="G123" s="94">
        <v>18000</v>
      </c>
      <c r="H123" s="94"/>
      <c r="I123" s="23">
        <v>2000</v>
      </c>
      <c r="J123" s="22"/>
      <c r="K123" s="22">
        <v>3600</v>
      </c>
      <c r="L123" s="22"/>
      <c r="M123" s="22"/>
      <c r="N123" s="30">
        <f t="shared" si="24"/>
        <v>23600</v>
      </c>
      <c r="O123" s="31">
        <v>42551</v>
      </c>
      <c r="P123" s="90">
        <v>42551</v>
      </c>
      <c r="Q123" s="90"/>
      <c r="R123" s="90"/>
      <c r="S123" s="33"/>
      <c r="T123" s="33"/>
      <c r="U123" s="33"/>
      <c r="V123" s="34">
        <v>18000</v>
      </c>
      <c r="W123" s="21"/>
      <c r="X123" s="16">
        <f>+S123+T123+U123+V123</f>
        <v>18000</v>
      </c>
      <c r="Y123" s="14">
        <f>+G123</f>
        <v>18000</v>
      </c>
      <c r="Z123" s="16">
        <f>+X123-Y123</f>
        <v>0</v>
      </c>
    </row>
    <row r="124" spans="1:26" ht="30.75" customHeight="1" x14ac:dyDescent="0.2">
      <c r="A124" s="27" t="s">
        <v>160</v>
      </c>
      <c r="B124" s="97" t="s">
        <v>158</v>
      </c>
      <c r="C124" s="97"/>
      <c r="D124" s="97"/>
      <c r="E124" s="97" t="s">
        <v>243</v>
      </c>
      <c r="F124" s="97"/>
      <c r="G124" s="94">
        <v>18000</v>
      </c>
      <c r="H124" s="94"/>
      <c r="I124" s="23">
        <v>2000</v>
      </c>
      <c r="J124" s="22"/>
      <c r="K124" s="22">
        <v>3600</v>
      </c>
      <c r="L124" s="22"/>
      <c r="M124" s="22"/>
      <c r="N124" s="30">
        <f t="shared" si="24"/>
        <v>23600</v>
      </c>
      <c r="O124" s="59">
        <v>42681</v>
      </c>
      <c r="P124" s="100">
        <v>42681</v>
      </c>
      <c r="Q124" s="100"/>
      <c r="R124" s="100"/>
      <c r="S124" s="33"/>
      <c r="T124" s="33"/>
      <c r="U124" s="33"/>
      <c r="V124" s="34">
        <v>18000</v>
      </c>
      <c r="W124" s="21"/>
      <c r="X124" s="16">
        <f>+S124+T124+U124+V124</f>
        <v>18000</v>
      </c>
      <c r="Y124" s="14">
        <f>+G124</f>
        <v>18000</v>
      </c>
      <c r="Z124" s="16">
        <f>+X124-Y124</f>
        <v>0</v>
      </c>
    </row>
    <row r="125" spans="1:26" s="12" customFormat="1" ht="18" customHeight="1" x14ac:dyDescent="0.2">
      <c r="A125" s="52" t="s">
        <v>161</v>
      </c>
      <c r="B125" s="52"/>
      <c r="C125" s="52" t="s">
        <v>162</v>
      </c>
      <c r="D125" s="52"/>
      <c r="E125" s="129" t="s">
        <v>268</v>
      </c>
      <c r="F125" s="130"/>
      <c r="G125" s="53">
        <v>110505.53</v>
      </c>
      <c r="H125" s="53"/>
      <c r="I125" s="53">
        <v>4889.62</v>
      </c>
      <c r="J125" s="53"/>
      <c r="K125" s="53"/>
      <c r="L125" s="53"/>
      <c r="M125" s="53"/>
      <c r="N125" s="62">
        <f t="shared" si="24"/>
        <v>115395.15</v>
      </c>
      <c r="O125" s="55">
        <v>42635</v>
      </c>
      <c r="P125" s="55">
        <v>42603</v>
      </c>
      <c r="Q125" s="55"/>
      <c r="R125" s="55"/>
      <c r="S125" s="57"/>
      <c r="T125" s="56">
        <v>110505.53</v>
      </c>
      <c r="U125" s="57"/>
      <c r="V125" s="57"/>
      <c r="W125" s="58"/>
      <c r="X125" s="16">
        <f>+S125+T125+U125+V125</f>
        <v>110505.53</v>
      </c>
      <c r="Y125" s="14">
        <f>+G125</f>
        <v>110505.53</v>
      </c>
      <c r="Z125" s="16">
        <f>+X125-Y125</f>
        <v>0</v>
      </c>
    </row>
    <row r="126" spans="1:26" s="12" customFormat="1" ht="18" customHeight="1" x14ac:dyDescent="0.2">
      <c r="A126" s="52" t="s">
        <v>326</v>
      </c>
      <c r="B126" s="52"/>
      <c r="C126" s="52" t="s">
        <v>162</v>
      </c>
      <c r="D126" s="52"/>
      <c r="E126" s="129" t="s">
        <v>327</v>
      </c>
      <c r="F126" s="130"/>
      <c r="G126" s="53">
        <v>193450.43</v>
      </c>
      <c r="H126" s="53"/>
      <c r="I126" s="53">
        <v>8559.76</v>
      </c>
      <c r="J126" s="53"/>
      <c r="K126" s="53"/>
      <c r="L126" s="53"/>
      <c r="M126" s="53"/>
      <c r="N126" s="62">
        <f t="shared" si="24"/>
        <v>202010.19</v>
      </c>
      <c r="O126" s="55" t="s">
        <v>328</v>
      </c>
      <c r="P126" s="55" t="s">
        <v>329</v>
      </c>
      <c r="Q126" s="55"/>
      <c r="R126" s="55"/>
      <c r="S126" s="56">
        <v>193450.43</v>
      </c>
      <c r="T126" s="56"/>
      <c r="U126" s="57"/>
      <c r="V126" s="57"/>
      <c r="W126" s="58"/>
      <c r="X126" s="16"/>
      <c r="Y126" s="14"/>
      <c r="Z126" s="16"/>
    </row>
    <row r="127" spans="1:26" s="2" customFormat="1" ht="35.25" customHeight="1" x14ac:dyDescent="0.2">
      <c r="A127" s="60" t="s">
        <v>163</v>
      </c>
      <c r="B127" s="60"/>
      <c r="C127" s="60" t="s">
        <v>164</v>
      </c>
      <c r="D127" s="60"/>
      <c r="E127" s="133" t="s">
        <v>267</v>
      </c>
      <c r="F127" s="134"/>
      <c r="G127" s="61">
        <v>450859.76</v>
      </c>
      <c r="H127" s="61"/>
      <c r="I127" s="53">
        <v>19949.54</v>
      </c>
      <c r="J127" s="61"/>
      <c r="K127" s="61"/>
      <c r="L127" s="61"/>
      <c r="M127" s="61"/>
      <c r="N127" s="62">
        <f t="shared" si="24"/>
        <v>470809.3</v>
      </c>
      <c r="O127" s="71">
        <v>42637</v>
      </c>
      <c r="P127" s="71">
        <v>42606</v>
      </c>
      <c r="Q127" s="71"/>
      <c r="R127" s="71"/>
      <c r="S127" s="64"/>
      <c r="T127" s="34">
        <v>450859.76</v>
      </c>
      <c r="U127" s="64"/>
      <c r="V127" s="65"/>
      <c r="W127" s="66"/>
      <c r="X127" s="16">
        <f t="shared" ref="X127:X134" si="25">+S127+T127+U127+V127</f>
        <v>450859.76</v>
      </c>
      <c r="Y127" s="14">
        <f t="shared" ref="Y127:Y134" si="26">+G127</f>
        <v>450859.76</v>
      </c>
      <c r="Z127" s="16">
        <f t="shared" ref="Z127:Z134" si="27">+X127-Y127</f>
        <v>0</v>
      </c>
    </row>
    <row r="128" spans="1:26" s="2" customFormat="1" ht="35.25" customHeight="1" x14ac:dyDescent="0.2">
      <c r="A128" s="60" t="s">
        <v>165</v>
      </c>
      <c r="B128" s="60"/>
      <c r="C128" s="60" t="s">
        <v>164</v>
      </c>
      <c r="D128" s="60"/>
      <c r="E128" s="133" t="s">
        <v>266</v>
      </c>
      <c r="F128" s="134"/>
      <c r="G128" s="61">
        <v>63700.21</v>
      </c>
      <c r="H128" s="61"/>
      <c r="I128" s="53">
        <v>2850.21</v>
      </c>
      <c r="J128" s="61"/>
      <c r="K128" s="61"/>
      <c r="L128" s="61"/>
      <c r="M128" s="61"/>
      <c r="N128" s="62">
        <f t="shared" si="24"/>
        <v>66550.42</v>
      </c>
      <c r="O128" s="71">
        <v>42638</v>
      </c>
      <c r="P128" s="71">
        <v>42607</v>
      </c>
      <c r="Q128" s="71"/>
      <c r="R128" s="71"/>
      <c r="S128" s="64"/>
      <c r="T128" s="34">
        <v>63700.21</v>
      </c>
      <c r="U128" s="64"/>
      <c r="V128" s="65"/>
      <c r="W128" s="66"/>
      <c r="X128" s="16">
        <f t="shared" si="25"/>
        <v>63700.21</v>
      </c>
      <c r="Y128" s="14">
        <f t="shared" si="26"/>
        <v>63700.21</v>
      </c>
      <c r="Z128" s="16">
        <f t="shared" si="27"/>
        <v>0</v>
      </c>
    </row>
    <row r="129" spans="1:26" ht="18" customHeight="1" x14ac:dyDescent="0.2">
      <c r="A129" s="27" t="s">
        <v>166</v>
      </c>
      <c r="B129" s="97" t="s">
        <v>167</v>
      </c>
      <c r="C129" s="97"/>
      <c r="D129" s="97"/>
      <c r="E129" s="97" t="s">
        <v>168</v>
      </c>
      <c r="F129" s="97"/>
      <c r="G129" s="94">
        <v>40275</v>
      </c>
      <c r="H129" s="94"/>
      <c r="I129" s="23"/>
      <c r="J129" s="22">
        <v>4475</v>
      </c>
      <c r="K129" s="22">
        <v>8055</v>
      </c>
      <c r="L129" s="22"/>
      <c r="M129" s="22"/>
      <c r="N129" s="30">
        <f t="shared" si="24"/>
        <v>52805</v>
      </c>
      <c r="O129" s="35">
        <v>42622</v>
      </c>
      <c r="P129" s="100">
        <v>42651</v>
      </c>
      <c r="Q129" s="100"/>
      <c r="R129" s="100"/>
      <c r="S129" s="33"/>
      <c r="T129" s="34">
        <v>40275</v>
      </c>
      <c r="U129" s="33"/>
      <c r="V129" s="33"/>
      <c r="W129" s="21"/>
      <c r="X129" s="16">
        <f t="shared" si="25"/>
        <v>40275</v>
      </c>
      <c r="Y129" s="14">
        <f t="shared" si="26"/>
        <v>40275</v>
      </c>
      <c r="Z129" s="16">
        <f t="shared" si="27"/>
        <v>0</v>
      </c>
    </row>
    <row r="130" spans="1:26" s="2" customFormat="1" ht="33" customHeight="1" x14ac:dyDescent="0.2">
      <c r="A130" s="60" t="s">
        <v>169</v>
      </c>
      <c r="B130" s="60"/>
      <c r="C130" s="60" t="s">
        <v>170</v>
      </c>
      <c r="D130" s="60"/>
      <c r="E130" s="131" t="s">
        <v>258</v>
      </c>
      <c r="F130" s="132"/>
      <c r="G130" s="61">
        <v>188832.04</v>
      </c>
      <c r="H130" s="61"/>
      <c r="I130" s="53">
        <v>8355.4</v>
      </c>
      <c r="J130" s="61"/>
      <c r="K130" s="61"/>
      <c r="L130" s="61"/>
      <c r="M130" s="61"/>
      <c r="N130" s="62">
        <f t="shared" si="24"/>
        <v>197187.44</v>
      </c>
      <c r="O130" s="72">
        <v>42622</v>
      </c>
      <c r="P130" s="71">
        <v>42652</v>
      </c>
      <c r="Q130" s="71"/>
      <c r="R130" s="71"/>
      <c r="S130" s="34">
        <v>188832.04</v>
      </c>
      <c r="T130" s="64"/>
      <c r="U130" s="64"/>
      <c r="V130" s="64"/>
      <c r="W130" s="66"/>
      <c r="X130" s="16">
        <f t="shared" si="25"/>
        <v>188832.04</v>
      </c>
      <c r="Y130" s="14">
        <f t="shared" si="26"/>
        <v>188832.04</v>
      </c>
      <c r="Z130" s="16">
        <f t="shared" si="27"/>
        <v>0</v>
      </c>
    </row>
    <row r="131" spans="1:26" s="2" customFormat="1" ht="27" customHeight="1" x14ac:dyDescent="0.2">
      <c r="A131" s="60" t="s">
        <v>126</v>
      </c>
      <c r="B131" s="60"/>
      <c r="C131" s="60" t="s">
        <v>171</v>
      </c>
      <c r="D131" s="60"/>
      <c r="E131" s="131" t="s">
        <v>260</v>
      </c>
      <c r="F131" s="132"/>
      <c r="G131" s="61">
        <v>18720</v>
      </c>
      <c r="H131" s="61"/>
      <c r="I131" s="53"/>
      <c r="J131" s="61">
        <v>2080</v>
      </c>
      <c r="K131" s="61">
        <v>3744</v>
      </c>
      <c r="L131" s="61"/>
      <c r="M131" s="61"/>
      <c r="N131" s="62">
        <f t="shared" si="24"/>
        <v>24544</v>
      </c>
      <c r="O131" s="71">
        <v>42605</v>
      </c>
      <c r="P131" s="71">
        <v>42636</v>
      </c>
      <c r="Q131" s="71"/>
      <c r="R131" s="71"/>
      <c r="S131" s="34">
        <v>18720</v>
      </c>
      <c r="T131" s="64"/>
      <c r="U131" s="64"/>
      <c r="V131" s="65"/>
      <c r="W131" s="66"/>
      <c r="X131" s="16">
        <f t="shared" si="25"/>
        <v>18720</v>
      </c>
      <c r="Y131" s="14">
        <f t="shared" si="26"/>
        <v>18720</v>
      </c>
      <c r="Z131" s="16">
        <f t="shared" si="27"/>
        <v>0</v>
      </c>
    </row>
    <row r="132" spans="1:26" ht="18" customHeight="1" x14ac:dyDescent="0.2">
      <c r="A132" s="27" t="s">
        <v>173</v>
      </c>
      <c r="B132" s="97" t="s">
        <v>172</v>
      </c>
      <c r="C132" s="97"/>
      <c r="D132" s="97"/>
      <c r="E132" s="97" t="s">
        <v>174</v>
      </c>
      <c r="F132" s="97"/>
      <c r="G132" s="94">
        <v>29606</v>
      </c>
      <c r="H132" s="94"/>
      <c r="I132" s="23">
        <v>1310</v>
      </c>
      <c r="J132" s="22"/>
      <c r="K132" s="22"/>
      <c r="L132" s="22"/>
      <c r="M132" s="22"/>
      <c r="N132" s="30">
        <f t="shared" si="24"/>
        <v>30916</v>
      </c>
      <c r="O132" s="73">
        <v>42714</v>
      </c>
      <c r="P132" s="100">
        <v>42713</v>
      </c>
      <c r="Q132" s="100"/>
      <c r="R132" s="100"/>
      <c r="S132" s="34">
        <v>29606</v>
      </c>
      <c r="T132" s="33"/>
      <c r="U132" s="33"/>
      <c r="V132" s="33"/>
      <c r="W132" s="21"/>
      <c r="X132" s="16">
        <f t="shared" si="25"/>
        <v>29606</v>
      </c>
      <c r="Y132" s="14">
        <f t="shared" si="26"/>
        <v>29606</v>
      </c>
      <c r="Z132" s="16">
        <f t="shared" si="27"/>
        <v>0</v>
      </c>
    </row>
    <row r="133" spans="1:26" ht="18" customHeight="1" x14ac:dyDescent="0.2">
      <c r="A133" s="27" t="s">
        <v>175</v>
      </c>
      <c r="B133" s="97" t="s">
        <v>176</v>
      </c>
      <c r="C133" s="97"/>
      <c r="D133" s="97"/>
      <c r="E133" s="97" t="s">
        <v>177</v>
      </c>
      <c r="F133" s="97"/>
      <c r="G133" s="94">
        <v>46893</v>
      </c>
      <c r="H133" s="94"/>
      <c r="I133" s="23">
        <v>1993.75</v>
      </c>
      <c r="J133" s="22"/>
      <c r="K133" s="22">
        <v>2153.25</v>
      </c>
      <c r="L133" s="22"/>
      <c r="M133" s="22"/>
      <c r="N133" s="30">
        <f t="shared" si="24"/>
        <v>51040</v>
      </c>
      <c r="O133" s="59">
        <v>42711</v>
      </c>
      <c r="P133" s="100">
        <v>42711</v>
      </c>
      <c r="Q133" s="100"/>
      <c r="R133" s="100"/>
      <c r="S133" s="33"/>
      <c r="T133" s="33"/>
      <c r="U133" s="33"/>
      <c r="V133" s="34">
        <v>46893</v>
      </c>
      <c r="W133" s="21"/>
      <c r="X133" s="16">
        <f t="shared" si="25"/>
        <v>46893</v>
      </c>
      <c r="Y133" s="14">
        <f t="shared" si="26"/>
        <v>46893</v>
      </c>
      <c r="Z133" s="16">
        <f t="shared" si="27"/>
        <v>0</v>
      </c>
    </row>
    <row r="134" spans="1:26" ht="18" customHeight="1" x14ac:dyDescent="0.2">
      <c r="A134" s="27" t="s">
        <v>178</v>
      </c>
      <c r="B134" s="97" t="s">
        <v>176</v>
      </c>
      <c r="C134" s="97"/>
      <c r="D134" s="97"/>
      <c r="E134" s="97" t="s">
        <v>177</v>
      </c>
      <c r="F134" s="97"/>
      <c r="G134" s="94">
        <v>4098.3599999999997</v>
      </c>
      <c r="H134" s="94"/>
      <c r="I134" s="23">
        <v>174.25</v>
      </c>
      <c r="J134" s="22"/>
      <c r="K134" s="22">
        <v>188.19</v>
      </c>
      <c r="L134" s="22"/>
      <c r="M134" s="22"/>
      <c r="N134" s="30">
        <f t="shared" si="24"/>
        <v>4460.7999999999993</v>
      </c>
      <c r="O134" s="31">
        <v>42579</v>
      </c>
      <c r="P134" s="90">
        <v>42579</v>
      </c>
      <c r="Q134" s="90"/>
      <c r="R134" s="90"/>
      <c r="S134" s="33"/>
      <c r="T134" s="33"/>
      <c r="U134" s="33"/>
      <c r="V134" s="34">
        <v>4098.3599999999997</v>
      </c>
      <c r="W134" s="21"/>
      <c r="X134" s="16">
        <f t="shared" si="25"/>
        <v>4098.3599999999997</v>
      </c>
      <c r="Y134" s="14">
        <f t="shared" si="26"/>
        <v>4098.3599999999997</v>
      </c>
      <c r="Z134" s="16">
        <f t="shared" si="27"/>
        <v>0</v>
      </c>
    </row>
    <row r="135" spans="1:26" ht="18" customHeight="1" x14ac:dyDescent="0.2">
      <c r="A135" s="27" t="s">
        <v>330</v>
      </c>
      <c r="B135" s="27"/>
      <c r="C135" s="27" t="s">
        <v>331</v>
      </c>
      <c r="D135" s="27"/>
      <c r="E135" s="97" t="s">
        <v>332</v>
      </c>
      <c r="F135" s="97"/>
      <c r="G135" s="22">
        <v>45934.559999999998</v>
      </c>
      <c r="H135" s="22"/>
      <c r="I135" s="23">
        <v>1953</v>
      </c>
      <c r="J135" s="22"/>
      <c r="K135" s="22">
        <v>2109.2399999999998</v>
      </c>
      <c r="L135" s="22"/>
      <c r="M135" s="22"/>
      <c r="N135" s="30">
        <f t="shared" si="24"/>
        <v>49996.799999999996</v>
      </c>
      <c r="O135" s="31" t="s">
        <v>333</v>
      </c>
      <c r="P135" s="31" t="s">
        <v>334</v>
      </c>
      <c r="Q135" s="31"/>
      <c r="R135" s="31"/>
      <c r="S135" s="33"/>
      <c r="T135" s="33"/>
      <c r="U135" s="33"/>
      <c r="V135" s="34">
        <v>45934.559999999998</v>
      </c>
      <c r="W135" s="21"/>
      <c r="X135" s="16"/>
      <c r="Y135" s="14"/>
      <c r="Z135" s="16"/>
    </row>
    <row r="136" spans="1:26" ht="18" customHeight="1" x14ac:dyDescent="0.2">
      <c r="A136" s="27" t="s">
        <v>14</v>
      </c>
      <c r="B136" s="97" t="s">
        <v>179</v>
      </c>
      <c r="C136" s="97"/>
      <c r="D136" s="97"/>
      <c r="E136" s="97" t="s">
        <v>228</v>
      </c>
      <c r="F136" s="97"/>
      <c r="G136" s="94">
        <v>36474.57</v>
      </c>
      <c r="H136" s="94"/>
      <c r="I136" s="23">
        <v>1694.02</v>
      </c>
      <c r="J136" s="22"/>
      <c r="K136" s="22">
        <v>1830.51</v>
      </c>
      <c r="L136" s="22"/>
      <c r="M136" s="22"/>
      <c r="N136" s="30">
        <f t="shared" si="24"/>
        <v>39999.1</v>
      </c>
      <c r="O136" s="31">
        <v>42642</v>
      </c>
      <c r="P136" s="90">
        <v>42612</v>
      </c>
      <c r="Q136" s="90"/>
      <c r="R136" s="90"/>
      <c r="S136" s="33"/>
      <c r="T136" s="34">
        <v>36474.57</v>
      </c>
      <c r="U136" s="33"/>
      <c r="V136" s="33"/>
      <c r="W136" s="21"/>
      <c r="X136" s="16">
        <f t="shared" ref="X136:X155" si="28">+S136+T136+U136+V136</f>
        <v>36474.57</v>
      </c>
      <c r="Y136" s="14">
        <f t="shared" ref="Y136:Y155" si="29">+G136</f>
        <v>36474.57</v>
      </c>
      <c r="Z136" s="16">
        <f t="shared" ref="Z136:Z155" si="30">+X136-Y136</f>
        <v>0</v>
      </c>
    </row>
    <row r="137" spans="1:26" s="2" customFormat="1" ht="26.25" customHeight="1" x14ac:dyDescent="0.2">
      <c r="A137" s="60" t="s">
        <v>180</v>
      </c>
      <c r="B137" s="60"/>
      <c r="C137" s="60" t="s">
        <v>181</v>
      </c>
      <c r="D137" s="60"/>
      <c r="E137" s="127" t="s">
        <v>255</v>
      </c>
      <c r="F137" s="127"/>
      <c r="G137" s="61">
        <v>5876</v>
      </c>
      <c r="H137" s="61"/>
      <c r="I137" s="53">
        <v>260</v>
      </c>
      <c r="J137" s="61"/>
      <c r="K137" s="61"/>
      <c r="L137" s="61"/>
      <c r="M137" s="61"/>
      <c r="N137" s="62">
        <f t="shared" si="24"/>
        <v>6136</v>
      </c>
      <c r="O137" s="74">
        <v>42632</v>
      </c>
      <c r="P137" s="74">
        <v>42662</v>
      </c>
      <c r="Q137" s="74"/>
      <c r="R137" s="74"/>
      <c r="S137" s="34">
        <v>5876</v>
      </c>
      <c r="T137" s="64"/>
      <c r="U137" s="64"/>
      <c r="V137" s="65"/>
      <c r="W137" s="66"/>
      <c r="X137" s="16">
        <f t="shared" si="28"/>
        <v>5876</v>
      </c>
      <c r="Y137" s="14">
        <f t="shared" si="29"/>
        <v>5876</v>
      </c>
      <c r="Z137" s="16">
        <f t="shared" si="30"/>
        <v>0</v>
      </c>
    </row>
    <row r="138" spans="1:26" ht="18" customHeight="1" x14ac:dyDescent="0.2">
      <c r="A138" s="27" t="s">
        <v>182</v>
      </c>
      <c r="B138" s="97" t="s">
        <v>244</v>
      </c>
      <c r="C138" s="97"/>
      <c r="D138" s="97"/>
      <c r="E138" s="97" t="s">
        <v>245</v>
      </c>
      <c r="F138" s="97"/>
      <c r="G138" s="94">
        <v>399000</v>
      </c>
      <c r="H138" s="94"/>
      <c r="I138" s="23">
        <v>21000</v>
      </c>
      <c r="J138" s="22"/>
      <c r="K138" s="22"/>
      <c r="L138" s="22"/>
      <c r="M138" s="22"/>
      <c r="N138" s="30">
        <f t="shared" si="24"/>
        <v>420000</v>
      </c>
      <c r="O138" s="31">
        <v>42643</v>
      </c>
      <c r="P138" s="90">
        <v>42613</v>
      </c>
      <c r="Q138" s="90"/>
      <c r="R138" s="90"/>
      <c r="S138" s="34">
        <v>399000</v>
      </c>
      <c r="T138" s="33"/>
      <c r="U138" s="33"/>
      <c r="V138" s="33"/>
      <c r="W138" s="21"/>
      <c r="X138" s="16">
        <f t="shared" si="28"/>
        <v>399000</v>
      </c>
      <c r="Y138" s="14">
        <f t="shared" si="29"/>
        <v>399000</v>
      </c>
      <c r="Z138" s="16">
        <f t="shared" si="30"/>
        <v>0</v>
      </c>
    </row>
    <row r="139" spans="1:26" s="12" customFormat="1" ht="18" customHeight="1" x14ac:dyDescent="0.2">
      <c r="A139" s="52" t="s">
        <v>183</v>
      </c>
      <c r="B139" s="52"/>
      <c r="C139" s="52" t="s">
        <v>254</v>
      </c>
      <c r="D139" s="52"/>
      <c r="E139" s="129" t="s">
        <v>252</v>
      </c>
      <c r="F139" s="130"/>
      <c r="G139" s="53">
        <v>399000</v>
      </c>
      <c r="H139" s="53"/>
      <c r="I139" s="53">
        <v>21000</v>
      </c>
      <c r="J139" s="53"/>
      <c r="K139" s="53"/>
      <c r="L139" s="53"/>
      <c r="M139" s="53"/>
      <c r="N139" s="54">
        <f t="shared" si="24"/>
        <v>420000</v>
      </c>
      <c r="O139" s="55">
        <v>42658</v>
      </c>
      <c r="P139" s="55">
        <v>42628</v>
      </c>
      <c r="Q139" s="55"/>
      <c r="R139" s="55"/>
      <c r="S139" s="34">
        <v>399000</v>
      </c>
      <c r="T139" s="57"/>
      <c r="U139" s="57"/>
      <c r="V139" s="57"/>
      <c r="W139" s="58"/>
      <c r="X139" s="16">
        <f t="shared" si="28"/>
        <v>399000</v>
      </c>
      <c r="Y139" s="14">
        <f t="shared" si="29"/>
        <v>399000</v>
      </c>
      <c r="Z139" s="16">
        <f t="shared" si="30"/>
        <v>0</v>
      </c>
    </row>
    <row r="140" spans="1:26" s="12" customFormat="1" ht="34.5" customHeight="1" x14ac:dyDescent="0.2">
      <c r="A140" s="52" t="s">
        <v>184</v>
      </c>
      <c r="B140" s="52"/>
      <c r="C140" s="52" t="s">
        <v>254</v>
      </c>
      <c r="D140" s="52"/>
      <c r="E140" s="129" t="s">
        <v>253</v>
      </c>
      <c r="F140" s="130"/>
      <c r="G140" s="53">
        <v>112100</v>
      </c>
      <c r="H140" s="53"/>
      <c r="I140" s="53">
        <v>5900</v>
      </c>
      <c r="J140" s="53"/>
      <c r="K140" s="53"/>
      <c r="L140" s="53"/>
      <c r="M140" s="53"/>
      <c r="N140" s="54">
        <f t="shared" si="24"/>
        <v>118000</v>
      </c>
      <c r="O140" s="55">
        <v>42655</v>
      </c>
      <c r="P140" s="55">
        <v>42625</v>
      </c>
      <c r="Q140" s="55"/>
      <c r="R140" s="55"/>
      <c r="S140" s="56">
        <v>112100</v>
      </c>
      <c r="T140" s="57"/>
      <c r="U140" s="57"/>
      <c r="V140" s="57"/>
      <c r="W140" s="58"/>
      <c r="X140" s="16">
        <f t="shared" si="28"/>
        <v>112100</v>
      </c>
      <c r="Y140" s="14">
        <f t="shared" si="29"/>
        <v>112100</v>
      </c>
      <c r="Z140" s="16">
        <f t="shared" si="30"/>
        <v>0</v>
      </c>
    </row>
    <row r="141" spans="1:26" s="12" customFormat="1" ht="18" customHeight="1" x14ac:dyDescent="0.2">
      <c r="A141" s="52" t="s">
        <v>185</v>
      </c>
      <c r="B141" s="52"/>
      <c r="C141" s="52" t="s">
        <v>186</v>
      </c>
      <c r="D141" s="52"/>
      <c r="E141" s="129" t="s">
        <v>262</v>
      </c>
      <c r="F141" s="130"/>
      <c r="G141" s="53">
        <v>122019.66</v>
      </c>
      <c r="H141" s="53"/>
      <c r="I141" s="53">
        <v>5399.1</v>
      </c>
      <c r="J141" s="53"/>
      <c r="K141" s="53"/>
      <c r="L141" s="53"/>
      <c r="M141" s="53"/>
      <c r="N141" s="54">
        <f t="shared" si="24"/>
        <v>127418.76000000001</v>
      </c>
      <c r="O141" s="55">
        <v>42643</v>
      </c>
      <c r="P141" s="55">
        <v>42612</v>
      </c>
      <c r="Q141" s="55"/>
      <c r="R141" s="55"/>
      <c r="S141" s="34">
        <v>122019.66</v>
      </c>
      <c r="T141" s="57"/>
      <c r="U141" s="57"/>
      <c r="V141" s="57"/>
      <c r="W141" s="58"/>
      <c r="X141" s="16">
        <f t="shared" si="28"/>
        <v>122019.66</v>
      </c>
      <c r="Y141" s="14">
        <f t="shared" si="29"/>
        <v>122019.66</v>
      </c>
      <c r="Z141" s="16">
        <f t="shared" si="30"/>
        <v>0</v>
      </c>
    </row>
    <row r="142" spans="1:26" ht="25.5" customHeight="1" x14ac:dyDescent="0.2">
      <c r="A142" s="84" t="s">
        <v>359</v>
      </c>
      <c r="B142" s="97" t="s">
        <v>187</v>
      </c>
      <c r="C142" s="97"/>
      <c r="D142" s="97"/>
      <c r="E142" s="97" t="s">
        <v>246</v>
      </c>
      <c r="F142" s="97"/>
      <c r="G142" s="94">
        <v>75995.25</v>
      </c>
      <c r="H142" s="94"/>
      <c r="I142" s="23">
        <v>3999.75</v>
      </c>
      <c r="J142" s="22"/>
      <c r="K142" s="22"/>
      <c r="L142" s="22"/>
      <c r="M142" s="22"/>
      <c r="N142" s="30">
        <f t="shared" si="24"/>
        <v>79995</v>
      </c>
      <c r="O142" s="31">
        <v>42580</v>
      </c>
      <c r="P142" s="90">
        <v>42550</v>
      </c>
      <c r="Q142" s="90"/>
      <c r="R142" s="90"/>
      <c r="S142" s="33"/>
      <c r="T142" s="33"/>
      <c r="U142" s="33"/>
      <c r="V142" s="34">
        <v>75995.25</v>
      </c>
      <c r="W142" s="21"/>
      <c r="X142" s="16">
        <f t="shared" si="28"/>
        <v>75995.25</v>
      </c>
      <c r="Y142" s="14">
        <f t="shared" si="29"/>
        <v>75995.25</v>
      </c>
      <c r="Z142" s="16">
        <f t="shared" si="30"/>
        <v>0</v>
      </c>
    </row>
    <row r="143" spans="1:26" ht="18" customHeight="1" x14ac:dyDescent="0.2">
      <c r="A143" s="27" t="s">
        <v>189</v>
      </c>
      <c r="B143" s="97" t="s">
        <v>190</v>
      </c>
      <c r="C143" s="97"/>
      <c r="D143" s="97"/>
      <c r="E143" s="97" t="s">
        <v>191</v>
      </c>
      <c r="F143" s="97"/>
      <c r="G143" s="94">
        <f>4225683.49-841862.86-1426146.9-702358.61</f>
        <v>1255315.1200000006</v>
      </c>
      <c r="H143" s="94"/>
      <c r="I143" s="23">
        <f>181891.53+44608.57+79098.24+40568.87</f>
        <v>346167.21</v>
      </c>
      <c r="J143" s="22"/>
      <c r="K143" s="22">
        <f>19644.29+8509.79+4781.14</f>
        <v>32935.22</v>
      </c>
      <c r="L143" s="22"/>
      <c r="M143" s="22">
        <f>3637.83+1575.89+811.38</f>
        <v>6025.1</v>
      </c>
      <c r="N143" s="30">
        <f t="shared" si="24"/>
        <v>1640442.6500000006</v>
      </c>
      <c r="O143" s="37">
        <v>42298</v>
      </c>
      <c r="P143" s="90">
        <v>42268</v>
      </c>
      <c r="Q143" s="90"/>
      <c r="R143" s="90"/>
      <c r="S143" s="33"/>
      <c r="T143" s="33"/>
      <c r="U143" s="33"/>
      <c r="V143" s="75">
        <f>+G143</f>
        <v>1255315.1200000006</v>
      </c>
      <c r="W143" s="21"/>
      <c r="X143" s="16">
        <f t="shared" si="28"/>
        <v>1255315.1200000006</v>
      </c>
      <c r="Y143" s="14">
        <f t="shared" si="29"/>
        <v>1255315.1200000006</v>
      </c>
      <c r="Z143" s="16">
        <f t="shared" si="30"/>
        <v>0</v>
      </c>
    </row>
    <row r="144" spans="1:26" ht="18" customHeight="1" x14ac:dyDescent="0.2">
      <c r="A144" s="27" t="s">
        <v>192</v>
      </c>
      <c r="B144" s="97" t="s">
        <v>193</v>
      </c>
      <c r="C144" s="97"/>
      <c r="D144" s="97"/>
      <c r="E144" s="97" t="s">
        <v>228</v>
      </c>
      <c r="F144" s="97"/>
      <c r="G144" s="94">
        <v>31915.24</v>
      </c>
      <c r="H144" s="94"/>
      <c r="I144" s="23">
        <v>1483.06</v>
      </c>
      <c r="J144" s="22"/>
      <c r="K144" s="22">
        <v>1601.7</v>
      </c>
      <c r="L144" s="22"/>
      <c r="M144" s="22"/>
      <c r="N144" s="30">
        <f t="shared" si="24"/>
        <v>35000</v>
      </c>
      <c r="O144" s="42">
        <v>42500</v>
      </c>
      <c r="P144" s="96">
        <v>42499</v>
      </c>
      <c r="Q144" s="96"/>
      <c r="R144" s="96"/>
      <c r="S144" s="34">
        <v>31915.24</v>
      </c>
      <c r="T144" s="33"/>
      <c r="U144" s="33"/>
      <c r="V144" s="33"/>
      <c r="W144" s="21"/>
      <c r="X144" s="16">
        <f t="shared" si="28"/>
        <v>31915.24</v>
      </c>
      <c r="Y144" s="14">
        <f t="shared" si="29"/>
        <v>31915.24</v>
      </c>
      <c r="Z144" s="16">
        <f t="shared" si="30"/>
        <v>0</v>
      </c>
    </row>
    <row r="145" spans="1:51" ht="18" customHeight="1" x14ac:dyDescent="0.2">
      <c r="A145" s="27" t="s">
        <v>335</v>
      </c>
      <c r="B145" s="97" t="s">
        <v>194</v>
      </c>
      <c r="C145" s="97"/>
      <c r="D145" s="97"/>
      <c r="E145" s="97" t="s">
        <v>195</v>
      </c>
      <c r="F145" s="97"/>
      <c r="G145" s="94">
        <v>109608.93</v>
      </c>
      <c r="H145" s="94"/>
      <c r="I145" s="23">
        <v>4849.96</v>
      </c>
      <c r="J145" s="22"/>
      <c r="K145" s="22"/>
      <c r="L145" s="22"/>
      <c r="M145" s="22"/>
      <c r="N145" s="30">
        <f t="shared" si="24"/>
        <v>114458.89</v>
      </c>
      <c r="O145" s="42">
        <v>42046</v>
      </c>
      <c r="P145" s="99">
        <v>42046</v>
      </c>
      <c r="Q145" s="99"/>
      <c r="R145" s="99"/>
      <c r="S145" s="33"/>
      <c r="T145" s="33"/>
      <c r="U145" s="33"/>
      <c r="V145" s="34">
        <v>109608.93</v>
      </c>
      <c r="W145" s="21"/>
      <c r="X145" s="16">
        <f t="shared" si="28"/>
        <v>109608.93</v>
      </c>
      <c r="Y145" s="14">
        <f t="shared" si="29"/>
        <v>109608.93</v>
      </c>
      <c r="Z145" s="16">
        <f t="shared" si="30"/>
        <v>0</v>
      </c>
    </row>
    <row r="146" spans="1:51" ht="18" customHeight="1" x14ac:dyDescent="0.2">
      <c r="A146" s="28" t="s">
        <v>350</v>
      </c>
      <c r="B146" s="28"/>
      <c r="C146" s="28" t="s">
        <v>351</v>
      </c>
      <c r="D146" s="28"/>
      <c r="E146" s="101" t="s">
        <v>352</v>
      </c>
      <c r="F146" s="102"/>
      <c r="G146" s="29">
        <v>158200</v>
      </c>
      <c r="H146" s="29"/>
      <c r="I146" s="45">
        <v>7000</v>
      </c>
      <c r="J146" s="29"/>
      <c r="K146" s="29"/>
      <c r="L146" s="29"/>
      <c r="M146" s="29"/>
      <c r="N146" s="30">
        <f t="shared" si="24"/>
        <v>165200</v>
      </c>
      <c r="O146" s="68" t="s">
        <v>313</v>
      </c>
      <c r="P146" s="68" t="s">
        <v>313</v>
      </c>
      <c r="Q146" s="68"/>
      <c r="R146" s="68"/>
      <c r="S146" s="34">
        <v>158200</v>
      </c>
      <c r="T146" s="33"/>
      <c r="U146" s="33"/>
      <c r="V146" s="34"/>
      <c r="W146" s="21"/>
      <c r="X146" s="16"/>
      <c r="Y146" s="14"/>
      <c r="Z146" s="16"/>
    </row>
    <row r="147" spans="1:51" ht="32.25" customHeight="1" x14ac:dyDescent="0.2">
      <c r="A147" s="27" t="s">
        <v>336</v>
      </c>
      <c r="B147" s="97" t="s">
        <v>196</v>
      </c>
      <c r="C147" s="97"/>
      <c r="D147" s="97"/>
      <c r="E147" s="97" t="s">
        <v>337</v>
      </c>
      <c r="F147" s="97"/>
      <c r="G147" s="94">
        <v>16385</v>
      </c>
      <c r="H147" s="94"/>
      <c r="I147" s="23">
        <v>725</v>
      </c>
      <c r="J147" s="22"/>
      <c r="K147" s="22"/>
      <c r="L147" s="22"/>
      <c r="M147" s="22"/>
      <c r="N147" s="30">
        <f t="shared" si="24"/>
        <v>17110</v>
      </c>
      <c r="O147" s="59">
        <v>42652</v>
      </c>
      <c r="P147" s="100">
        <v>42682</v>
      </c>
      <c r="Q147" s="100"/>
      <c r="R147" s="100"/>
      <c r="S147" s="33"/>
      <c r="T147" s="34">
        <v>16385</v>
      </c>
      <c r="U147" s="33"/>
      <c r="V147" s="33"/>
      <c r="W147" s="21"/>
      <c r="X147" s="16">
        <f t="shared" si="28"/>
        <v>16385</v>
      </c>
      <c r="Y147" s="14">
        <f t="shared" si="29"/>
        <v>16385</v>
      </c>
      <c r="Z147" s="16">
        <f t="shared" si="30"/>
        <v>0</v>
      </c>
    </row>
    <row r="148" spans="1:51" ht="18" customHeight="1" x14ac:dyDescent="0.2">
      <c r="A148" s="27" t="s">
        <v>197</v>
      </c>
      <c r="B148" s="97" t="s">
        <v>198</v>
      </c>
      <c r="C148" s="97"/>
      <c r="D148" s="97"/>
      <c r="E148" s="97" t="s">
        <v>199</v>
      </c>
      <c r="F148" s="97"/>
      <c r="G148" s="94">
        <v>2600000</v>
      </c>
      <c r="H148" s="94"/>
      <c r="I148" s="23"/>
      <c r="J148" s="22"/>
      <c r="K148" s="22"/>
      <c r="L148" s="22"/>
      <c r="M148" s="22"/>
      <c r="N148" s="30">
        <f t="shared" si="24"/>
        <v>2600000</v>
      </c>
      <c r="O148" s="35">
        <v>42005</v>
      </c>
      <c r="P148" s="96">
        <v>42005</v>
      </c>
      <c r="Q148" s="96"/>
      <c r="R148" s="96"/>
      <c r="S148" s="33"/>
      <c r="T148" s="33"/>
      <c r="U148" s="33"/>
      <c r="V148" s="75">
        <v>2600000</v>
      </c>
      <c r="W148" s="21"/>
      <c r="X148" s="16">
        <f t="shared" si="28"/>
        <v>2600000</v>
      </c>
      <c r="Y148" s="14">
        <f t="shared" si="29"/>
        <v>2600000</v>
      </c>
      <c r="Z148" s="16">
        <f t="shared" si="30"/>
        <v>0</v>
      </c>
    </row>
    <row r="149" spans="1:51" ht="18" customHeight="1" x14ac:dyDescent="0.2">
      <c r="A149" s="27" t="s">
        <v>200</v>
      </c>
      <c r="B149" s="97" t="s">
        <v>201</v>
      </c>
      <c r="C149" s="97"/>
      <c r="D149" s="97"/>
      <c r="E149" s="98" t="s">
        <v>247</v>
      </c>
      <c r="F149" s="98"/>
      <c r="G149" s="94">
        <v>55370</v>
      </c>
      <c r="H149" s="94"/>
      <c r="I149" s="23">
        <v>2450</v>
      </c>
      <c r="J149" s="22"/>
      <c r="K149" s="22"/>
      <c r="L149" s="22"/>
      <c r="M149" s="22"/>
      <c r="N149" s="30">
        <f t="shared" si="24"/>
        <v>57820</v>
      </c>
      <c r="O149" s="31">
        <v>42638</v>
      </c>
      <c r="P149" s="90">
        <v>42608</v>
      </c>
      <c r="Q149" s="90"/>
      <c r="R149" s="90"/>
      <c r="S149" s="33"/>
      <c r="T149" s="34">
        <v>55370</v>
      </c>
      <c r="U149" s="33"/>
      <c r="V149" s="33"/>
      <c r="W149" s="21"/>
      <c r="X149" s="16">
        <f t="shared" si="28"/>
        <v>55370</v>
      </c>
      <c r="Y149" s="14">
        <f t="shared" si="29"/>
        <v>55370</v>
      </c>
      <c r="Z149" s="16">
        <f t="shared" si="30"/>
        <v>0</v>
      </c>
    </row>
    <row r="150" spans="1:51" ht="27.75" customHeight="1" x14ac:dyDescent="0.2">
      <c r="A150" s="27" t="s">
        <v>202</v>
      </c>
      <c r="B150" s="97" t="s">
        <v>203</v>
      </c>
      <c r="C150" s="97"/>
      <c r="D150" s="97"/>
      <c r="E150" s="97" t="s">
        <v>217</v>
      </c>
      <c r="F150" s="97"/>
      <c r="G150" s="94">
        <v>16037.78</v>
      </c>
      <c r="H150" s="94"/>
      <c r="I150" s="23">
        <v>745.25</v>
      </c>
      <c r="J150" s="22"/>
      <c r="K150" s="22">
        <v>804.87</v>
      </c>
      <c r="L150" s="22"/>
      <c r="M150" s="22"/>
      <c r="N150" s="30">
        <f t="shared" si="24"/>
        <v>17587.899999999998</v>
      </c>
      <c r="O150" s="31">
        <v>41880</v>
      </c>
      <c r="P150" s="90">
        <v>41850</v>
      </c>
      <c r="Q150" s="90"/>
      <c r="R150" s="90"/>
      <c r="S150" s="33"/>
      <c r="T150" s="33"/>
      <c r="U150" s="33"/>
      <c r="V150" s="34">
        <v>16037.78</v>
      </c>
      <c r="W150" s="76" t="s">
        <v>218</v>
      </c>
      <c r="X150" s="16">
        <f t="shared" si="28"/>
        <v>16037.78</v>
      </c>
      <c r="Y150" s="14">
        <f t="shared" si="29"/>
        <v>16037.78</v>
      </c>
      <c r="Z150" s="16">
        <f t="shared" si="30"/>
        <v>0</v>
      </c>
    </row>
    <row r="151" spans="1:51" ht="27" customHeight="1" x14ac:dyDescent="0.2">
      <c r="A151" s="27" t="s">
        <v>204</v>
      </c>
      <c r="B151" s="97" t="s">
        <v>205</v>
      </c>
      <c r="C151" s="97"/>
      <c r="D151" s="97"/>
      <c r="E151" s="97" t="s">
        <v>248</v>
      </c>
      <c r="F151" s="97"/>
      <c r="G151" s="94">
        <v>20114</v>
      </c>
      <c r="H151" s="94"/>
      <c r="I151" s="23">
        <v>890</v>
      </c>
      <c r="J151" s="22"/>
      <c r="K151" s="22"/>
      <c r="L151" s="22"/>
      <c r="M151" s="22"/>
      <c r="N151" s="30">
        <f t="shared" si="24"/>
        <v>21004</v>
      </c>
      <c r="O151" s="31">
        <v>42602</v>
      </c>
      <c r="P151" s="90">
        <v>42572</v>
      </c>
      <c r="Q151" s="90"/>
      <c r="R151" s="90"/>
      <c r="S151" s="33"/>
      <c r="T151" s="33"/>
      <c r="U151" s="34">
        <v>20114</v>
      </c>
      <c r="V151" s="33"/>
      <c r="W151" s="21"/>
      <c r="X151" s="16">
        <f t="shared" si="28"/>
        <v>20114</v>
      </c>
      <c r="Y151" s="14">
        <f t="shared" si="29"/>
        <v>20114</v>
      </c>
      <c r="Z151" s="16">
        <f t="shared" si="30"/>
        <v>0</v>
      </c>
    </row>
    <row r="152" spans="1:51" s="2" customFormat="1" ht="18" customHeight="1" x14ac:dyDescent="0.2">
      <c r="A152" s="60" t="s">
        <v>206</v>
      </c>
      <c r="B152" s="60"/>
      <c r="C152" s="60" t="s">
        <v>264</v>
      </c>
      <c r="D152" s="60"/>
      <c r="E152" s="131" t="s">
        <v>265</v>
      </c>
      <c r="F152" s="132"/>
      <c r="G152" s="61">
        <v>27503.62</v>
      </c>
      <c r="H152" s="61"/>
      <c r="I152" s="53">
        <v>1216.99</v>
      </c>
      <c r="J152" s="61"/>
      <c r="K152" s="61"/>
      <c r="L152" s="61"/>
      <c r="M152" s="61"/>
      <c r="N152" s="62">
        <f t="shared" si="24"/>
        <v>28720.61</v>
      </c>
      <c r="O152" s="70">
        <v>42649</v>
      </c>
      <c r="P152" s="70">
        <v>42619</v>
      </c>
      <c r="Q152" s="70">
        <v>27</v>
      </c>
      <c r="R152" s="70"/>
      <c r="S152" s="34">
        <v>27503.62</v>
      </c>
      <c r="T152" s="64"/>
      <c r="U152" s="65"/>
      <c r="V152" s="64"/>
      <c r="W152" s="66"/>
      <c r="X152" s="16">
        <f t="shared" si="28"/>
        <v>27503.62</v>
      </c>
      <c r="Y152" s="14">
        <f t="shared" si="29"/>
        <v>27503.62</v>
      </c>
      <c r="Z152" s="16">
        <f t="shared" si="30"/>
        <v>0</v>
      </c>
    </row>
    <row r="153" spans="1:51" ht="30" customHeight="1" x14ac:dyDescent="0.2">
      <c r="A153" s="27" t="s">
        <v>208</v>
      </c>
      <c r="B153" s="88" t="s">
        <v>207</v>
      </c>
      <c r="C153" s="88"/>
      <c r="D153" s="88"/>
      <c r="E153" s="88" t="s">
        <v>249</v>
      </c>
      <c r="F153" s="88"/>
      <c r="G153" s="89">
        <v>16250</v>
      </c>
      <c r="H153" s="89"/>
      <c r="I153" s="23">
        <v>723</v>
      </c>
      <c r="J153" s="22"/>
      <c r="K153" s="22">
        <v>135</v>
      </c>
      <c r="L153" s="22"/>
      <c r="M153" s="22"/>
      <c r="N153" s="30">
        <f t="shared" si="24"/>
        <v>17108</v>
      </c>
      <c r="O153" s="31">
        <v>42566</v>
      </c>
      <c r="P153" s="90">
        <v>42536</v>
      </c>
      <c r="Q153" s="90"/>
      <c r="R153" s="90"/>
      <c r="S153" s="33"/>
      <c r="T153" s="33"/>
      <c r="U153" s="33"/>
      <c r="V153" s="34">
        <v>16250</v>
      </c>
      <c r="W153" s="21"/>
      <c r="X153" s="16">
        <f t="shared" si="28"/>
        <v>16250</v>
      </c>
      <c r="Y153" s="14">
        <f t="shared" si="29"/>
        <v>16250</v>
      </c>
      <c r="Z153" s="16">
        <f t="shared" si="30"/>
        <v>0</v>
      </c>
    </row>
    <row r="154" spans="1:51" ht="24.75" customHeight="1" x14ac:dyDescent="0.2">
      <c r="A154" s="27" t="s">
        <v>209</v>
      </c>
      <c r="B154" s="88" t="s">
        <v>207</v>
      </c>
      <c r="C154" s="88"/>
      <c r="D154" s="88"/>
      <c r="E154" s="88" t="s">
        <v>250</v>
      </c>
      <c r="F154" s="88"/>
      <c r="G154" s="89">
        <v>9093.4</v>
      </c>
      <c r="H154" s="89"/>
      <c r="I154" s="23">
        <v>407.5</v>
      </c>
      <c r="J154" s="22"/>
      <c r="K154" s="22">
        <v>116.1</v>
      </c>
      <c r="L154" s="22"/>
      <c r="M154" s="22"/>
      <c r="N154" s="30">
        <f t="shared" si="24"/>
        <v>9617</v>
      </c>
      <c r="O154" s="31">
        <v>42595</v>
      </c>
      <c r="P154" s="90">
        <v>42565</v>
      </c>
      <c r="Q154" s="90"/>
      <c r="R154" s="90"/>
      <c r="S154" s="33"/>
      <c r="T154" s="33"/>
      <c r="U154" s="34">
        <v>9093.4</v>
      </c>
      <c r="V154" s="33"/>
      <c r="W154" s="21"/>
      <c r="X154" s="16">
        <f t="shared" si="28"/>
        <v>9093.4</v>
      </c>
      <c r="Y154" s="14">
        <f t="shared" si="29"/>
        <v>9093.4</v>
      </c>
      <c r="Z154" s="16">
        <f t="shared" si="30"/>
        <v>0</v>
      </c>
    </row>
    <row r="155" spans="1:51" ht="29.25" customHeight="1" x14ac:dyDescent="0.2">
      <c r="A155" s="27" t="s">
        <v>210</v>
      </c>
      <c r="B155" s="88" t="s">
        <v>207</v>
      </c>
      <c r="C155" s="88"/>
      <c r="D155" s="88"/>
      <c r="E155" s="88" t="s">
        <v>251</v>
      </c>
      <c r="F155" s="88"/>
      <c r="G155" s="89">
        <v>22507.17</v>
      </c>
      <c r="H155" s="89"/>
      <c r="I155" s="23">
        <v>1012.85</v>
      </c>
      <c r="J155" s="22"/>
      <c r="K155" s="22">
        <v>383.24</v>
      </c>
      <c r="L155" s="22"/>
      <c r="M155" s="22"/>
      <c r="N155" s="30">
        <f t="shared" ref="N155:N159" si="31">+G155+I155+J155+K155+L155+M155</f>
        <v>23903.26</v>
      </c>
      <c r="O155" s="31">
        <v>42601</v>
      </c>
      <c r="P155" s="90">
        <v>42571</v>
      </c>
      <c r="Q155" s="90"/>
      <c r="R155" s="90"/>
      <c r="S155" s="33"/>
      <c r="T155" s="33"/>
      <c r="U155" s="34">
        <v>22507.17</v>
      </c>
      <c r="V155" s="33"/>
      <c r="W155" s="21"/>
      <c r="X155" s="16">
        <f t="shared" si="28"/>
        <v>22507.17</v>
      </c>
      <c r="Y155" s="14">
        <f t="shared" si="29"/>
        <v>22507.17</v>
      </c>
      <c r="Z155" s="16">
        <f t="shared" si="30"/>
        <v>0</v>
      </c>
    </row>
    <row r="156" spans="1:51" ht="29.25" customHeight="1" x14ac:dyDescent="0.2">
      <c r="A156" s="27" t="s">
        <v>338</v>
      </c>
      <c r="B156" s="43"/>
      <c r="C156" s="43" t="s">
        <v>339</v>
      </c>
      <c r="D156" s="43"/>
      <c r="E156" s="95" t="s">
        <v>340</v>
      </c>
      <c r="F156" s="95"/>
      <c r="G156" s="23">
        <v>26900</v>
      </c>
      <c r="H156" s="23"/>
      <c r="I156" s="23">
        <v>1250</v>
      </c>
      <c r="J156" s="22"/>
      <c r="K156" s="22">
        <v>1350</v>
      </c>
      <c r="L156" s="22"/>
      <c r="M156" s="22"/>
      <c r="N156" s="30">
        <f t="shared" si="31"/>
        <v>29500</v>
      </c>
      <c r="O156" s="31">
        <v>42648</v>
      </c>
      <c r="P156" s="31">
        <v>42633</v>
      </c>
      <c r="Q156" s="31"/>
      <c r="R156" s="31"/>
      <c r="S156" s="34">
        <v>26900</v>
      </c>
      <c r="T156" s="33"/>
      <c r="U156" s="34"/>
      <c r="V156" s="33"/>
      <c r="W156" s="21"/>
      <c r="X156" s="16">
        <f t="shared" ref="X156:X157" si="32">+S156+T156+U156+V156</f>
        <v>26900</v>
      </c>
      <c r="Y156" s="14">
        <f t="shared" ref="Y156:Y157" si="33">+G156</f>
        <v>26900</v>
      </c>
      <c r="Z156" s="16">
        <f t="shared" ref="Z156:Z157" si="34">+X156-Y156</f>
        <v>0</v>
      </c>
    </row>
    <row r="157" spans="1:51" ht="29.25" customHeight="1" x14ac:dyDescent="0.2">
      <c r="A157" s="27" t="s">
        <v>341</v>
      </c>
      <c r="B157" s="43"/>
      <c r="C157" s="43" t="s">
        <v>342</v>
      </c>
      <c r="D157" s="43"/>
      <c r="E157" s="95" t="s">
        <v>343</v>
      </c>
      <c r="F157" s="95"/>
      <c r="G157" s="23">
        <v>26401.57</v>
      </c>
      <c r="H157" s="23"/>
      <c r="I157" s="23">
        <v>1263.8499999999999</v>
      </c>
      <c r="J157" s="22"/>
      <c r="K157" s="22"/>
      <c r="L157" s="22"/>
      <c r="M157" s="22"/>
      <c r="N157" s="30">
        <f t="shared" si="31"/>
        <v>27665.42</v>
      </c>
      <c r="O157" s="31" t="s">
        <v>344</v>
      </c>
      <c r="P157" s="31">
        <v>42499</v>
      </c>
      <c r="Q157" s="31">
        <v>26401.57</v>
      </c>
      <c r="R157" s="31"/>
      <c r="S157" s="34">
        <v>26401.57</v>
      </c>
      <c r="T157" s="33"/>
      <c r="U157" s="34"/>
      <c r="V157" s="33"/>
      <c r="W157" s="21"/>
      <c r="X157" s="16">
        <f t="shared" si="32"/>
        <v>26401.57</v>
      </c>
      <c r="Y157" s="14">
        <f t="shared" si="33"/>
        <v>26401.57</v>
      </c>
      <c r="Z157" s="16">
        <f t="shared" si="34"/>
        <v>0</v>
      </c>
    </row>
    <row r="158" spans="1:51" ht="18" customHeight="1" x14ac:dyDescent="0.2">
      <c r="A158" s="27" t="s">
        <v>211</v>
      </c>
      <c r="B158" s="88" t="s">
        <v>212</v>
      </c>
      <c r="C158" s="88"/>
      <c r="D158" s="88"/>
      <c r="E158" s="88" t="s">
        <v>213</v>
      </c>
      <c r="F158" s="88"/>
      <c r="G158" s="89">
        <v>119126.43</v>
      </c>
      <c r="H158" s="89"/>
      <c r="I158" s="23">
        <v>5554.71</v>
      </c>
      <c r="J158" s="22"/>
      <c r="K158" s="22">
        <v>5979.38</v>
      </c>
      <c r="L158" s="22"/>
      <c r="M158" s="22"/>
      <c r="N158" s="30">
        <f t="shared" si="31"/>
        <v>130660.52</v>
      </c>
      <c r="O158" s="37">
        <v>42657</v>
      </c>
      <c r="P158" s="90">
        <v>42627</v>
      </c>
      <c r="Q158" s="90"/>
      <c r="R158" s="90"/>
      <c r="S158" s="34">
        <v>119126.43</v>
      </c>
      <c r="T158" s="33"/>
      <c r="U158" s="33"/>
      <c r="V158" s="33"/>
      <c r="W158" s="21"/>
      <c r="X158" s="16">
        <f>+S158+T158+U158+V158</f>
        <v>119126.43</v>
      </c>
      <c r="Y158" s="14">
        <f>+G158</f>
        <v>119126.43</v>
      </c>
      <c r="Z158" s="16">
        <f>+X158-Y158</f>
        <v>0</v>
      </c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</row>
    <row r="159" spans="1:51" x14ac:dyDescent="0.2">
      <c r="A159" s="21" t="s">
        <v>345</v>
      </c>
      <c r="B159" s="21"/>
      <c r="C159" s="21" t="s">
        <v>346</v>
      </c>
      <c r="D159" s="21"/>
      <c r="E159" s="92" t="s">
        <v>347</v>
      </c>
      <c r="F159" s="93"/>
      <c r="G159" s="81">
        <v>9765.92</v>
      </c>
      <c r="H159" s="21"/>
      <c r="I159" s="49">
        <v>395.05</v>
      </c>
      <c r="J159" s="21"/>
      <c r="K159" s="21"/>
      <c r="L159" s="21"/>
      <c r="M159" s="21"/>
      <c r="N159" s="30">
        <f t="shared" si="31"/>
        <v>10160.969999999999</v>
      </c>
      <c r="O159" s="37" t="s">
        <v>348</v>
      </c>
      <c r="P159" s="37" t="s">
        <v>348</v>
      </c>
      <c r="Q159" s="21"/>
      <c r="R159" s="21"/>
      <c r="S159" s="34">
        <v>9765.92</v>
      </c>
      <c r="T159" s="21"/>
      <c r="U159" s="21"/>
      <c r="V159" s="21"/>
      <c r="W159" s="21"/>
      <c r="X159" s="16">
        <f>+S159+T159+U159+V159</f>
        <v>9765.92</v>
      </c>
      <c r="Y159" s="14">
        <f>+G159</f>
        <v>9765.92</v>
      </c>
      <c r="Z159" s="16">
        <f>+X159-Y159</f>
        <v>0</v>
      </c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s="17" customFormat="1" ht="15" customHeight="1" x14ac:dyDescent="0.2">
      <c r="A160" s="77"/>
      <c r="B160" s="77"/>
      <c r="C160" s="78" t="s">
        <v>283</v>
      </c>
      <c r="D160" s="77"/>
      <c r="E160" s="77"/>
      <c r="F160" s="77"/>
      <c r="G160" s="91">
        <f>SUM(G8:H159)</f>
        <v>10760291.860000001</v>
      </c>
      <c r="H160" s="91"/>
      <c r="I160" s="79">
        <f>SUM(I8:I159)</f>
        <v>595667.47</v>
      </c>
      <c r="J160" s="79">
        <f>SUM(J8:J159)</f>
        <v>73985.489999999991</v>
      </c>
      <c r="K160" s="79">
        <f>SUM(K8:K159)</f>
        <v>333319.26000000007</v>
      </c>
      <c r="L160" s="79">
        <f>SUM(L8:L158)</f>
        <v>0</v>
      </c>
      <c r="M160" s="79">
        <f>SUM(M8:M159)</f>
        <v>6025.1</v>
      </c>
      <c r="N160" s="79">
        <f>SUM(N8:N159)</f>
        <v>11769289.180000003</v>
      </c>
      <c r="O160" s="80"/>
      <c r="P160" s="80"/>
      <c r="Q160" s="80"/>
      <c r="R160" s="80"/>
      <c r="S160" s="79">
        <f>SUM(S8:S159)</f>
        <v>2981041.6400000006</v>
      </c>
      <c r="T160" s="79">
        <f>SUM(T8:T158)</f>
        <v>2211311.84</v>
      </c>
      <c r="U160" s="79">
        <f>SUM(U8:U158)</f>
        <v>185095.36</v>
      </c>
      <c r="V160" s="79">
        <f>SUM(V8:V158)</f>
        <v>5382843.0200000005</v>
      </c>
      <c r="W160" s="77"/>
      <c r="Z160" s="18">
        <f>+X160-Y160</f>
        <v>0</v>
      </c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</row>
    <row r="161" spans="1:22" ht="11.1" customHeight="1" x14ac:dyDescent="0.2">
      <c r="I161" s="11"/>
    </row>
    <row r="162" spans="1:22" ht="12" customHeight="1" x14ac:dyDescent="0.2">
      <c r="I162" s="11"/>
      <c r="V162" s="15"/>
    </row>
    <row r="163" spans="1:22" ht="11.1" customHeight="1" x14ac:dyDescent="0.2">
      <c r="I163" s="11"/>
      <c r="V163" s="15"/>
    </row>
    <row r="164" spans="1:22" ht="11.1" customHeight="1" x14ac:dyDescent="0.2">
      <c r="I164" s="11"/>
    </row>
    <row r="165" spans="1:22" ht="12" customHeight="1" x14ac:dyDescent="0.2">
      <c r="I165" s="11"/>
    </row>
    <row r="166" spans="1:22" ht="21" customHeight="1" x14ac:dyDescent="0.2">
      <c r="A166" s="86"/>
      <c r="C166" s="136" t="s">
        <v>284</v>
      </c>
      <c r="G166" s="137" t="s">
        <v>285</v>
      </c>
      <c r="I166" s="11"/>
      <c r="V166" s="15"/>
    </row>
    <row r="167" spans="1:22" ht="14.1" customHeight="1" x14ac:dyDescent="0.2">
      <c r="C167" t="s">
        <v>361</v>
      </c>
      <c r="G167" t="s">
        <v>362</v>
      </c>
      <c r="I167" s="11"/>
      <c r="V167" s="15"/>
    </row>
    <row r="168" spans="1:22" x14ac:dyDescent="0.2">
      <c r="I168" s="11"/>
    </row>
    <row r="169" spans="1:22" x14ac:dyDescent="0.2">
      <c r="I169" s="11"/>
    </row>
    <row r="170" spans="1:22" x14ac:dyDescent="0.2">
      <c r="I170" s="11"/>
    </row>
    <row r="171" spans="1:22" x14ac:dyDescent="0.2">
      <c r="I171" s="11"/>
    </row>
    <row r="172" spans="1:22" x14ac:dyDescent="0.2">
      <c r="I172" s="11"/>
    </row>
    <row r="173" spans="1:22" x14ac:dyDescent="0.2">
      <c r="I173" s="11"/>
    </row>
    <row r="174" spans="1:22" x14ac:dyDescent="0.2">
      <c r="I174" s="11"/>
    </row>
    <row r="175" spans="1:22" x14ac:dyDescent="0.2">
      <c r="I175" s="11"/>
    </row>
    <row r="176" spans="1:22" x14ac:dyDescent="0.2">
      <c r="I176" s="11"/>
    </row>
    <row r="177" spans="9:9" x14ac:dyDescent="0.2">
      <c r="I177" s="11"/>
    </row>
    <row r="178" spans="9:9" x14ac:dyDescent="0.2">
      <c r="I178" s="11"/>
    </row>
    <row r="179" spans="9:9" x14ac:dyDescent="0.2">
      <c r="I179" s="11"/>
    </row>
    <row r="180" spans="9:9" x14ac:dyDescent="0.2">
      <c r="I180" s="11"/>
    </row>
    <row r="181" spans="9:9" x14ac:dyDescent="0.2">
      <c r="I181" s="11"/>
    </row>
    <row r="182" spans="9:9" x14ac:dyDescent="0.2">
      <c r="I182" s="11"/>
    </row>
    <row r="183" spans="9:9" x14ac:dyDescent="0.2">
      <c r="I183" s="11"/>
    </row>
    <row r="184" spans="9:9" x14ac:dyDescent="0.2">
      <c r="I184" s="11"/>
    </row>
    <row r="185" spans="9:9" x14ac:dyDescent="0.2">
      <c r="I185" s="11"/>
    </row>
    <row r="186" spans="9:9" x14ac:dyDescent="0.2">
      <c r="I186" s="11"/>
    </row>
    <row r="187" spans="9:9" x14ac:dyDescent="0.2">
      <c r="I187" s="11"/>
    </row>
    <row r="188" spans="9:9" x14ac:dyDescent="0.2">
      <c r="I188" s="11"/>
    </row>
    <row r="189" spans="9:9" x14ac:dyDescent="0.2">
      <c r="I189" s="11"/>
    </row>
    <row r="190" spans="9:9" x14ac:dyDescent="0.2">
      <c r="I190" s="11"/>
    </row>
    <row r="191" spans="9:9" x14ac:dyDescent="0.2">
      <c r="I191" s="11"/>
    </row>
    <row r="192" spans="9:9" x14ac:dyDescent="0.2">
      <c r="I192" s="11"/>
    </row>
    <row r="193" spans="9:9" x14ac:dyDescent="0.2">
      <c r="I193" s="11"/>
    </row>
    <row r="194" spans="9:9" x14ac:dyDescent="0.2">
      <c r="I194" s="11"/>
    </row>
    <row r="195" spans="9:9" x14ac:dyDescent="0.2">
      <c r="I195" s="11"/>
    </row>
    <row r="196" spans="9:9" x14ac:dyDescent="0.2">
      <c r="I196" s="11"/>
    </row>
    <row r="197" spans="9:9" x14ac:dyDescent="0.2">
      <c r="I197" s="11"/>
    </row>
    <row r="198" spans="9:9" x14ac:dyDescent="0.2">
      <c r="I198" s="11"/>
    </row>
    <row r="199" spans="9:9" x14ac:dyDescent="0.2">
      <c r="I199" s="11"/>
    </row>
    <row r="200" spans="9:9" x14ac:dyDescent="0.2">
      <c r="I200" s="11"/>
    </row>
    <row r="201" spans="9:9" x14ac:dyDescent="0.2">
      <c r="I201" s="11"/>
    </row>
    <row r="202" spans="9:9" x14ac:dyDescent="0.2">
      <c r="I202" s="11"/>
    </row>
    <row r="203" spans="9:9" x14ac:dyDescent="0.2">
      <c r="I203" s="11"/>
    </row>
    <row r="204" spans="9:9" x14ac:dyDescent="0.2">
      <c r="I204" s="11"/>
    </row>
    <row r="205" spans="9:9" x14ac:dyDescent="0.2">
      <c r="I205" s="11"/>
    </row>
    <row r="206" spans="9:9" x14ac:dyDescent="0.2">
      <c r="I206" s="11"/>
    </row>
    <row r="207" spans="9:9" x14ac:dyDescent="0.2">
      <c r="I207" s="11"/>
    </row>
    <row r="208" spans="9:9" x14ac:dyDescent="0.2">
      <c r="I208" s="11"/>
    </row>
    <row r="209" spans="9:9" x14ac:dyDescent="0.2">
      <c r="I209" s="11"/>
    </row>
    <row r="210" spans="9:9" x14ac:dyDescent="0.2">
      <c r="I210" s="11"/>
    </row>
    <row r="211" spans="9:9" x14ac:dyDescent="0.2">
      <c r="I211" s="11"/>
    </row>
    <row r="212" spans="9:9" x14ac:dyDescent="0.2">
      <c r="I212" s="11"/>
    </row>
    <row r="213" spans="9:9" x14ac:dyDescent="0.2">
      <c r="I213" s="11"/>
    </row>
    <row r="214" spans="9:9" x14ac:dyDescent="0.2">
      <c r="I214" s="11"/>
    </row>
    <row r="215" spans="9:9" x14ac:dyDescent="0.2">
      <c r="I215" s="11"/>
    </row>
    <row r="216" spans="9:9" x14ac:dyDescent="0.2">
      <c r="I216" s="11"/>
    </row>
    <row r="217" spans="9:9" x14ac:dyDescent="0.2">
      <c r="I217" s="11"/>
    </row>
    <row r="218" spans="9:9" x14ac:dyDescent="0.2">
      <c r="I218" s="11"/>
    </row>
    <row r="219" spans="9:9" x14ac:dyDescent="0.2">
      <c r="I219" s="11"/>
    </row>
    <row r="220" spans="9:9" x14ac:dyDescent="0.2">
      <c r="I220" s="11"/>
    </row>
    <row r="221" spans="9:9" x14ac:dyDescent="0.2">
      <c r="I221" s="11"/>
    </row>
    <row r="222" spans="9:9" x14ac:dyDescent="0.2">
      <c r="I222" s="11"/>
    </row>
    <row r="223" spans="9:9" x14ac:dyDescent="0.2">
      <c r="I223" s="11"/>
    </row>
    <row r="224" spans="9:9" x14ac:dyDescent="0.2">
      <c r="I224" s="11"/>
    </row>
    <row r="225" spans="9:9" x14ac:dyDescent="0.2">
      <c r="I225" s="11"/>
    </row>
    <row r="226" spans="9:9" x14ac:dyDescent="0.2">
      <c r="I226" s="11"/>
    </row>
    <row r="227" spans="9:9" x14ac:dyDescent="0.2">
      <c r="I227" s="11"/>
    </row>
    <row r="228" spans="9:9" x14ac:dyDescent="0.2">
      <c r="I228" s="11"/>
    </row>
    <row r="229" spans="9:9" x14ac:dyDescent="0.2">
      <c r="I229" s="11"/>
    </row>
    <row r="230" spans="9:9" x14ac:dyDescent="0.2">
      <c r="I230" s="11"/>
    </row>
    <row r="231" spans="9:9" x14ac:dyDescent="0.2">
      <c r="I231" s="11"/>
    </row>
  </sheetData>
  <mergeCells count="509">
    <mergeCell ref="E70:F70"/>
    <mergeCell ref="E72:F72"/>
    <mergeCell ref="E125:F125"/>
    <mergeCell ref="E126:F126"/>
    <mergeCell ref="E127:F127"/>
    <mergeCell ref="E128:F128"/>
    <mergeCell ref="E130:F130"/>
    <mergeCell ref="E131:F131"/>
    <mergeCell ref="E139:F139"/>
    <mergeCell ref="E156:F156"/>
    <mergeCell ref="B142:D142"/>
    <mergeCell ref="E142:F142"/>
    <mergeCell ref="B145:D145"/>
    <mergeCell ref="E145:F145"/>
    <mergeCell ref="B148:D148"/>
    <mergeCell ref="E148:F148"/>
    <mergeCell ref="B151:D151"/>
    <mergeCell ref="E151:F151"/>
    <mergeCell ref="E137:F137"/>
    <mergeCell ref="E140:F140"/>
    <mergeCell ref="E141:F141"/>
    <mergeCell ref="E152:F152"/>
    <mergeCell ref="E135:F135"/>
    <mergeCell ref="E107:F107"/>
    <mergeCell ref="E122:F122"/>
    <mergeCell ref="B108:D108"/>
    <mergeCell ref="E108:F108"/>
    <mergeCell ref="B111:D111"/>
    <mergeCell ref="E111:F111"/>
    <mergeCell ref="B115:D115"/>
    <mergeCell ref="E115:F115"/>
    <mergeCell ref="B120:D120"/>
    <mergeCell ref="E120:F120"/>
    <mergeCell ref="E104:F104"/>
    <mergeCell ref="E105:F105"/>
    <mergeCell ref="E106:F106"/>
    <mergeCell ref="E103:F103"/>
    <mergeCell ref="E83:F83"/>
    <mergeCell ref="E84:F84"/>
    <mergeCell ref="B88:D88"/>
    <mergeCell ref="E88:F88"/>
    <mergeCell ref="B94:D94"/>
    <mergeCell ref="E94:F94"/>
    <mergeCell ref="B98:D98"/>
    <mergeCell ref="E98:F98"/>
    <mergeCell ref="E85:F85"/>
    <mergeCell ref="I6:N6"/>
    <mergeCell ref="P6:R7"/>
    <mergeCell ref="E75:F75"/>
    <mergeCell ref="S6:V6"/>
    <mergeCell ref="B8:D8"/>
    <mergeCell ref="E8:F8"/>
    <mergeCell ref="G8:H8"/>
    <mergeCell ref="P8:R8"/>
    <mergeCell ref="C6:D7"/>
    <mergeCell ref="E6:F7"/>
    <mergeCell ref="G6:H7"/>
    <mergeCell ref="B11:D11"/>
    <mergeCell ref="E11:F11"/>
    <mergeCell ref="G11:H11"/>
    <mergeCell ref="P11:R11"/>
    <mergeCell ref="B9:D9"/>
    <mergeCell ref="E9:F9"/>
    <mergeCell ref="B12:D12"/>
    <mergeCell ref="E12:F12"/>
    <mergeCell ref="G12:H12"/>
    <mergeCell ref="P12:R12"/>
    <mergeCell ref="G9:H9"/>
    <mergeCell ref="P9:R9"/>
    <mergeCell ref="B13:D13"/>
    <mergeCell ref="E13:F13"/>
    <mergeCell ref="G13:H13"/>
    <mergeCell ref="P13:R13"/>
    <mergeCell ref="B10:D10"/>
    <mergeCell ref="E10:F10"/>
    <mergeCell ref="G10:H10"/>
    <mergeCell ref="P10:R10"/>
    <mergeCell ref="B14:D14"/>
    <mergeCell ref="E14:F14"/>
    <mergeCell ref="G14:H14"/>
    <mergeCell ref="P14:R14"/>
    <mergeCell ref="B15:D15"/>
    <mergeCell ref="E15:F15"/>
    <mergeCell ref="G15:H15"/>
    <mergeCell ref="P15:R15"/>
    <mergeCell ref="B16:D16"/>
    <mergeCell ref="E16:F16"/>
    <mergeCell ref="G16:H16"/>
    <mergeCell ref="P16:R16"/>
    <mergeCell ref="B17:D17"/>
    <mergeCell ref="E17:F17"/>
    <mergeCell ref="G17:H17"/>
    <mergeCell ref="P17:Q17"/>
    <mergeCell ref="B18:D18"/>
    <mergeCell ref="E18:F18"/>
    <mergeCell ref="G18:H18"/>
    <mergeCell ref="P18:R18"/>
    <mergeCell ref="B19:D19"/>
    <mergeCell ref="E19:F19"/>
    <mergeCell ref="G19:H19"/>
    <mergeCell ref="P19:R19"/>
    <mergeCell ref="B20:D20"/>
    <mergeCell ref="E20:F20"/>
    <mergeCell ref="G20:H20"/>
    <mergeCell ref="P20:R20"/>
    <mergeCell ref="B21:D21"/>
    <mergeCell ref="E21:F21"/>
    <mergeCell ref="G21:H21"/>
    <mergeCell ref="P21:R21"/>
    <mergeCell ref="B22:D22"/>
    <mergeCell ref="E22:F22"/>
    <mergeCell ref="G22:H22"/>
    <mergeCell ref="P22:R22"/>
    <mergeCell ref="B23:D23"/>
    <mergeCell ref="E23:F23"/>
    <mergeCell ref="G23:H23"/>
    <mergeCell ref="P23:R23"/>
    <mergeCell ref="B24:D24"/>
    <mergeCell ref="E24:F24"/>
    <mergeCell ref="G24:H24"/>
    <mergeCell ref="P24:R24"/>
    <mergeCell ref="B25:D25"/>
    <mergeCell ref="E25:F25"/>
    <mergeCell ref="G25:H25"/>
    <mergeCell ref="P25:R25"/>
    <mergeCell ref="B26:D26"/>
    <mergeCell ref="E26:F26"/>
    <mergeCell ref="G26:H26"/>
    <mergeCell ref="P26:R26"/>
    <mergeCell ref="B27:D27"/>
    <mergeCell ref="E27:F27"/>
    <mergeCell ref="G27:H27"/>
    <mergeCell ref="P27:R27"/>
    <mergeCell ref="B28:D28"/>
    <mergeCell ref="E28:F28"/>
    <mergeCell ref="G28:H28"/>
    <mergeCell ref="P28:R28"/>
    <mergeCell ref="B29:D29"/>
    <mergeCell ref="E29:F29"/>
    <mergeCell ref="G29:H29"/>
    <mergeCell ref="P29:R29"/>
    <mergeCell ref="B30:D30"/>
    <mergeCell ref="E30:F30"/>
    <mergeCell ref="G30:H30"/>
    <mergeCell ref="P30:R30"/>
    <mergeCell ref="B31:D31"/>
    <mergeCell ref="E31:F31"/>
    <mergeCell ref="G31:H31"/>
    <mergeCell ref="P31:R31"/>
    <mergeCell ref="B32:D32"/>
    <mergeCell ref="E32:F32"/>
    <mergeCell ref="G32:H32"/>
    <mergeCell ref="P32:R32"/>
    <mergeCell ref="B33:D33"/>
    <mergeCell ref="E33:F33"/>
    <mergeCell ref="G33:H33"/>
    <mergeCell ref="P33:R33"/>
    <mergeCell ref="B34:D34"/>
    <mergeCell ref="E34:F34"/>
    <mergeCell ref="G34:H34"/>
    <mergeCell ref="P34:R34"/>
    <mergeCell ref="B35:D35"/>
    <mergeCell ref="E35:F35"/>
    <mergeCell ref="G35:H35"/>
    <mergeCell ref="P35:Q35"/>
    <mergeCell ref="B36:D36"/>
    <mergeCell ref="E36:F36"/>
    <mergeCell ref="G36:H36"/>
    <mergeCell ref="P36:R36"/>
    <mergeCell ref="B37:D37"/>
    <mergeCell ref="E37:F37"/>
    <mergeCell ref="G37:H37"/>
    <mergeCell ref="P37:R37"/>
    <mergeCell ref="B38:D38"/>
    <mergeCell ref="E38:F38"/>
    <mergeCell ref="G38:H38"/>
    <mergeCell ref="P38:R38"/>
    <mergeCell ref="B39:D39"/>
    <mergeCell ref="E39:F39"/>
    <mergeCell ref="G39:H39"/>
    <mergeCell ref="P39:R39"/>
    <mergeCell ref="B40:D40"/>
    <mergeCell ref="E40:F40"/>
    <mergeCell ref="G40:H40"/>
    <mergeCell ref="P40:R40"/>
    <mergeCell ref="B41:D41"/>
    <mergeCell ref="E41:F41"/>
    <mergeCell ref="G41:H41"/>
    <mergeCell ref="P41:R41"/>
    <mergeCell ref="B42:D42"/>
    <mergeCell ref="E42:F42"/>
    <mergeCell ref="G42:H42"/>
    <mergeCell ref="P42:R42"/>
    <mergeCell ref="B43:D43"/>
    <mergeCell ref="E43:F43"/>
    <mergeCell ref="G43:H43"/>
    <mergeCell ref="P43:R43"/>
    <mergeCell ref="B44:D44"/>
    <mergeCell ref="E44:F44"/>
    <mergeCell ref="G44:H44"/>
    <mergeCell ref="P44:R44"/>
    <mergeCell ref="B45:D45"/>
    <mergeCell ref="E45:F45"/>
    <mergeCell ref="G45:H45"/>
    <mergeCell ref="P45:R45"/>
    <mergeCell ref="B46:D46"/>
    <mergeCell ref="E46:F46"/>
    <mergeCell ref="G46:H46"/>
    <mergeCell ref="P46:R46"/>
    <mergeCell ref="B47:D47"/>
    <mergeCell ref="E47:F47"/>
    <mergeCell ref="G47:H47"/>
    <mergeCell ref="P47:R47"/>
    <mergeCell ref="B48:D48"/>
    <mergeCell ref="E48:F48"/>
    <mergeCell ref="G48:H48"/>
    <mergeCell ref="P48:R48"/>
    <mergeCell ref="B49:D49"/>
    <mergeCell ref="E49:F49"/>
    <mergeCell ref="G49:H49"/>
    <mergeCell ref="P49:R49"/>
    <mergeCell ref="B50:D50"/>
    <mergeCell ref="E50:F50"/>
    <mergeCell ref="G50:H50"/>
    <mergeCell ref="P50:R50"/>
    <mergeCell ref="B51:D51"/>
    <mergeCell ref="E51:F51"/>
    <mergeCell ref="G51:H51"/>
    <mergeCell ref="P51:R51"/>
    <mergeCell ref="B52:D52"/>
    <mergeCell ref="E52:F52"/>
    <mergeCell ref="G52:H52"/>
    <mergeCell ref="P52:R52"/>
    <mergeCell ref="B53:D53"/>
    <mergeCell ref="E53:F53"/>
    <mergeCell ref="G53:H53"/>
    <mergeCell ref="P53:R53"/>
    <mergeCell ref="B54:D54"/>
    <mergeCell ref="E54:F54"/>
    <mergeCell ref="G54:H54"/>
    <mergeCell ref="P54:R54"/>
    <mergeCell ref="B55:D55"/>
    <mergeCell ref="E55:F55"/>
    <mergeCell ref="G55:H55"/>
    <mergeCell ref="P55:R55"/>
    <mergeCell ref="B56:D56"/>
    <mergeCell ref="E56:F56"/>
    <mergeCell ref="G56:H56"/>
    <mergeCell ref="P56:R56"/>
    <mergeCell ref="B57:D57"/>
    <mergeCell ref="E57:F57"/>
    <mergeCell ref="G57:H57"/>
    <mergeCell ref="P57:R57"/>
    <mergeCell ref="B58:D58"/>
    <mergeCell ref="E58:F58"/>
    <mergeCell ref="G58:H58"/>
    <mergeCell ref="P58:R58"/>
    <mergeCell ref="B59:D59"/>
    <mergeCell ref="E59:F59"/>
    <mergeCell ref="G59:H59"/>
    <mergeCell ref="P59:R59"/>
    <mergeCell ref="B63:D63"/>
    <mergeCell ref="E63:F63"/>
    <mergeCell ref="G63:H63"/>
    <mergeCell ref="P63:R63"/>
    <mergeCell ref="B60:D60"/>
    <mergeCell ref="E60:F60"/>
    <mergeCell ref="G60:H60"/>
    <mergeCell ref="P60:R60"/>
    <mergeCell ref="B62:D62"/>
    <mergeCell ref="E62:F62"/>
    <mergeCell ref="G62:H62"/>
    <mergeCell ref="P62:R62"/>
    <mergeCell ref="B61:D61"/>
    <mergeCell ref="E61:F61"/>
    <mergeCell ref="G61:H61"/>
    <mergeCell ref="P61:R61"/>
    <mergeCell ref="E66:F66"/>
    <mergeCell ref="G66:H66"/>
    <mergeCell ref="P66:R66"/>
    <mergeCell ref="B64:D64"/>
    <mergeCell ref="E64:F64"/>
    <mergeCell ref="G64:H64"/>
    <mergeCell ref="P64:R64"/>
    <mergeCell ref="B65:D65"/>
    <mergeCell ref="E65:F65"/>
    <mergeCell ref="G65:H65"/>
    <mergeCell ref="P65:R65"/>
    <mergeCell ref="B71:D71"/>
    <mergeCell ref="E71:F71"/>
    <mergeCell ref="G71:H71"/>
    <mergeCell ref="P71:R71"/>
    <mergeCell ref="B67:D67"/>
    <mergeCell ref="E67:F67"/>
    <mergeCell ref="G67:H67"/>
    <mergeCell ref="P67:R67"/>
    <mergeCell ref="E69:F69"/>
    <mergeCell ref="B68:D68"/>
    <mergeCell ref="E68:F68"/>
    <mergeCell ref="G68:H68"/>
    <mergeCell ref="P68:R68"/>
    <mergeCell ref="B66:D66"/>
    <mergeCell ref="B73:D73"/>
    <mergeCell ref="E73:F73"/>
    <mergeCell ref="G73:H73"/>
    <mergeCell ref="P73:R73"/>
    <mergeCell ref="B74:D74"/>
    <mergeCell ref="E74:F74"/>
    <mergeCell ref="G74:H74"/>
    <mergeCell ref="P74:R74"/>
    <mergeCell ref="B76:D76"/>
    <mergeCell ref="E76:F76"/>
    <mergeCell ref="G76:H76"/>
    <mergeCell ref="P76:R76"/>
    <mergeCell ref="B77:D77"/>
    <mergeCell ref="E77:F77"/>
    <mergeCell ref="G77:H77"/>
    <mergeCell ref="P77:R77"/>
    <mergeCell ref="B79:D79"/>
    <mergeCell ref="E79:F79"/>
    <mergeCell ref="G79:H79"/>
    <mergeCell ref="P79:R79"/>
    <mergeCell ref="B78:D78"/>
    <mergeCell ref="E78:F78"/>
    <mergeCell ref="G78:H78"/>
    <mergeCell ref="P78:R78"/>
    <mergeCell ref="E81:F81"/>
    <mergeCell ref="B82:D82"/>
    <mergeCell ref="E82:F82"/>
    <mergeCell ref="G82:H82"/>
    <mergeCell ref="P82:R82"/>
    <mergeCell ref="B80:D80"/>
    <mergeCell ref="E80:F80"/>
    <mergeCell ref="G80:H80"/>
    <mergeCell ref="P80:R80"/>
    <mergeCell ref="G88:H88"/>
    <mergeCell ref="P88:R88"/>
    <mergeCell ref="B86:D86"/>
    <mergeCell ref="E86:F86"/>
    <mergeCell ref="G86:H86"/>
    <mergeCell ref="P86:R86"/>
    <mergeCell ref="B92:D92"/>
    <mergeCell ref="E92:F92"/>
    <mergeCell ref="G92:H92"/>
    <mergeCell ref="P92:R92"/>
    <mergeCell ref="B87:D87"/>
    <mergeCell ref="E87:F87"/>
    <mergeCell ref="G87:H87"/>
    <mergeCell ref="P87:R87"/>
    <mergeCell ref="E89:F89"/>
    <mergeCell ref="E90:F90"/>
    <mergeCell ref="G94:H94"/>
    <mergeCell ref="P94:R94"/>
    <mergeCell ref="B91:D91"/>
    <mergeCell ref="E91:F91"/>
    <mergeCell ref="G91:H91"/>
    <mergeCell ref="P91:R91"/>
    <mergeCell ref="B96:D96"/>
    <mergeCell ref="E96:F96"/>
    <mergeCell ref="G96:H96"/>
    <mergeCell ref="P96:R96"/>
    <mergeCell ref="B93:D93"/>
    <mergeCell ref="E93:F93"/>
    <mergeCell ref="G93:H93"/>
    <mergeCell ref="P93:R93"/>
    <mergeCell ref="G98:H98"/>
    <mergeCell ref="P98:R98"/>
    <mergeCell ref="B95:D95"/>
    <mergeCell ref="E95:F95"/>
    <mergeCell ref="G95:H95"/>
    <mergeCell ref="P95:R95"/>
    <mergeCell ref="B102:D102"/>
    <mergeCell ref="E102:F102"/>
    <mergeCell ref="G102:H102"/>
    <mergeCell ref="P102:R102"/>
    <mergeCell ref="B99:D99"/>
    <mergeCell ref="E99:F99"/>
    <mergeCell ref="G99:H99"/>
    <mergeCell ref="P99:R99"/>
    <mergeCell ref="E100:F100"/>
    <mergeCell ref="E101:F101"/>
    <mergeCell ref="G100:H100"/>
    <mergeCell ref="G101:H101"/>
    <mergeCell ref="E97:F97"/>
    <mergeCell ref="G108:H108"/>
    <mergeCell ref="P108:R108"/>
    <mergeCell ref="B109:D109"/>
    <mergeCell ref="E109:F109"/>
    <mergeCell ref="G109:H109"/>
    <mergeCell ref="P109:R109"/>
    <mergeCell ref="B110:D110"/>
    <mergeCell ref="E110:F110"/>
    <mergeCell ref="G110:H110"/>
    <mergeCell ref="P110:R110"/>
    <mergeCell ref="G111:H111"/>
    <mergeCell ref="P111:R111"/>
    <mergeCell ref="B114:D114"/>
    <mergeCell ref="E114:F114"/>
    <mergeCell ref="G114:H114"/>
    <mergeCell ref="P114:R114"/>
    <mergeCell ref="B112:D112"/>
    <mergeCell ref="E112:F112"/>
    <mergeCell ref="G112:H112"/>
    <mergeCell ref="P112:R112"/>
    <mergeCell ref="E113:F113"/>
    <mergeCell ref="G115:H115"/>
    <mergeCell ref="P115:R115"/>
    <mergeCell ref="B116:D116"/>
    <mergeCell ref="E116:F116"/>
    <mergeCell ref="G116:H116"/>
    <mergeCell ref="P116:R116"/>
    <mergeCell ref="B119:D119"/>
    <mergeCell ref="E119:F119"/>
    <mergeCell ref="G119:H119"/>
    <mergeCell ref="P119:R119"/>
    <mergeCell ref="B117:D117"/>
    <mergeCell ref="E117:F117"/>
    <mergeCell ref="G117:H117"/>
    <mergeCell ref="P117:R117"/>
    <mergeCell ref="B124:D124"/>
    <mergeCell ref="E124:F124"/>
    <mergeCell ref="G124:H124"/>
    <mergeCell ref="P124:R124"/>
    <mergeCell ref="G120:H120"/>
    <mergeCell ref="P120:R120"/>
    <mergeCell ref="B118:D118"/>
    <mergeCell ref="E118:F118"/>
    <mergeCell ref="G118:H118"/>
    <mergeCell ref="P118:R118"/>
    <mergeCell ref="B123:D123"/>
    <mergeCell ref="E123:F123"/>
    <mergeCell ref="G123:H123"/>
    <mergeCell ref="P123:R123"/>
    <mergeCell ref="B121:D121"/>
    <mergeCell ref="E121:F121"/>
    <mergeCell ref="G121:H121"/>
    <mergeCell ref="P121:R121"/>
    <mergeCell ref="B132:D132"/>
    <mergeCell ref="E132:F132"/>
    <mergeCell ref="G132:H132"/>
    <mergeCell ref="P132:R132"/>
    <mergeCell ref="B129:D129"/>
    <mergeCell ref="E129:F129"/>
    <mergeCell ref="G129:H129"/>
    <mergeCell ref="P129:R129"/>
    <mergeCell ref="B136:D136"/>
    <mergeCell ref="E136:F136"/>
    <mergeCell ref="G136:H136"/>
    <mergeCell ref="P136:R136"/>
    <mergeCell ref="B133:D133"/>
    <mergeCell ref="E133:F133"/>
    <mergeCell ref="G133:H133"/>
    <mergeCell ref="P133:R133"/>
    <mergeCell ref="B134:D134"/>
    <mergeCell ref="E134:F134"/>
    <mergeCell ref="G134:H134"/>
    <mergeCell ref="P134:R134"/>
    <mergeCell ref="G142:H142"/>
    <mergeCell ref="P142:R142"/>
    <mergeCell ref="B138:D138"/>
    <mergeCell ref="E138:F138"/>
    <mergeCell ref="G138:H138"/>
    <mergeCell ref="P138:R138"/>
    <mergeCell ref="B143:D143"/>
    <mergeCell ref="E143:F143"/>
    <mergeCell ref="G143:H143"/>
    <mergeCell ref="P143:R143"/>
    <mergeCell ref="G145:H145"/>
    <mergeCell ref="P145:R145"/>
    <mergeCell ref="B147:D147"/>
    <mergeCell ref="E147:F147"/>
    <mergeCell ref="G147:H147"/>
    <mergeCell ref="P147:R147"/>
    <mergeCell ref="B144:D144"/>
    <mergeCell ref="E144:F144"/>
    <mergeCell ref="G144:H144"/>
    <mergeCell ref="P144:R144"/>
    <mergeCell ref="E146:F146"/>
    <mergeCell ref="G148:H148"/>
    <mergeCell ref="P148:R148"/>
    <mergeCell ref="B149:D149"/>
    <mergeCell ref="E149:F149"/>
    <mergeCell ref="G149:H149"/>
    <mergeCell ref="P149:R149"/>
    <mergeCell ref="B150:D150"/>
    <mergeCell ref="E150:F150"/>
    <mergeCell ref="G150:H150"/>
    <mergeCell ref="P150:R150"/>
    <mergeCell ref="G151:H151"/>
    <mergeCell ref="P151:R151"/>
    <mergeCell ref="P154:R154"/>
    <mergeCell ref="P158:R158"/>
    <mergeCell ref="B153:D153"/>
    <mergeCell ref="E153:F153"/>
    <mergeCell ref="G153:H153"/>
    <mergeCell ref="P153:R153"/>
    <mergeCell ref="B154:D154"/>
    <mergeCell ref="E154:F154"/>
    <mergeCell ref="G154:H154"/>
    <mergeCell ref="E157:F157"/>
    <mergeCell ref="B155:D155"/>
    <mergeCell ref="E155:F155"/>
    <mergeCell ref="G155:H155"/>
    <mergeCell ref="P155:R155"/>
    <mergeCell ref="B158:D158"/>
    <mergeCell ref="E158:F158"/>
    <mergeCell ref="G158:H158"/>
    <mergeCell ref="G160:H160"/>
    <mergeCell ref="E159:F159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 P. Pagar Sup.30092016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Yenny Acosta Hernandez</dc:creator>
  <cp:lastModifiedBy>Yenny Acosta Hernandez</cp:lastModifiedBy>
  <dcterms:created xsi:type="dcterms:W3CDTF">2016-09-23T16:01:21Z</dcterms:created>
  <dcterms:modified xsi:type="dcterms:W3CDTF">2017-03-20T21:17:47Z</dcterms:modified>
</cp:coreProperties>
</file>